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CAD2\バックアップ\矢部\01建築工事\R08\工事\252不二精機解体\質疑回答\"/>
    </mc:Choice>
  </mc:AlternateContent>
  <xr:revisionPtr revIDLastSave="0" documentId="13_ncr:1_{CADB1D88-0081-4E37-B915-3D9B295E6839}" xr6:coauthVersionLast="47" xr6:coauthVersionMax="47" xr10:uidLastSave="{00000000-0000-0000-0000-000000000000}"/>
  <bookViews>
    <workbookView xWindow="-120" yWindow="-120" windowWidth="29040" windowHeight="17520" tabRatio="850" xr2:uid="{A0FDE115-5BA1-4AD8-A20F-B0E90B22E21F}"/>
  </bookViews>
  <sheets>
    <sheet name="表　　紙" sheetId="323" r:id="rId1"/>
    <sheet name="内訳書甲" sheetId="320" r:id="rId2"/>
    <sheet name="共通仮設積上げ" sheetId="322" r:id="rId3"/>
    <sheet name="Ａ建築" sheetId="231" r:id="rId4"/>
    <sheet name="①" sheetId="233" r:id="rId5"/>
    <sheet name="②" sheetId="235" r:id="rId6"/>
    <sheet name="③" sheetId="237" r:id="rId7"/>
    <sheet name="④" sheetId="238" r:id="rId8"/>
    <sheet name="⑤" sheetId="239" r:id="rId9"/>
    <sheet name="⑥" sheetId="240" r:id="rId10"/>
    <sheet name="⑦" sheetId="241" r:id="rId11"/>
    <sheet name="⑧" sheetId="242" r:id="rId12"/>
    <sheet name="⑨" sheetId="243" r:id="rId13"/>
    <sheet name="⑩" sheetId="244" r:id="rId14"/>
    <sheet name="⑪" sheetId="236" r:id="rId15"/>
    <sheet name="⑫" sheetId="246" r:id="rId16"/>
    <sheet name="⑬" sheetId="247" r:id="rId17"/>
    <sheet name="⑭" sheetId="248" r:id="rId18"/>
    <sheet name="⑮" sheetId="249" r:id="rId19"/>
    <sheet name="⑯" sheetId="245" r:id="rId20"/>
    <sheet name="⑰" sheetId="251" r:id="rId21"/>
    <sheet name="⑱" sheetId="252" r:id="rId22"/>
    <sheet name="⑲" sheetId="253" state="hidden" r:id="rId23"/>
    <sheet name="⑳" sheetId="255" r:id="rId24"/>
    <sheet name="㉑" sheetId="258" r:id="rId25"/>
    <sheet name="㉒" sheetId="260" r:id="rId26"/>
    <sheet name="㉓" sheetId="259" r:id="rId27"/>
    <sheet name="㉔" sheetId="256" r:id="rId28"/>
    <sheet name="㉕" sheetId="261" r:id="rId29"/>
    <sheet name="㉖外構 " sheetId="319" r:id="rId30"/>
    <sheet name="㉗アスベスト除去" sheetId="272" r:id="rId31"/>
    <sheet name="㉘汚染土壌" sheetId="321" r:id="rId32"/>
    <sheet name="①備品" sheetId="263" r:id="rId33"/>
    <sheet name="②備品" sheetId="264" r:id="rId34"/>
    <sheet name="③備品" sheetId="265" r:id="rId35"/>
    <sheet name="⑤備品" sheetId="266" r:id="rId36"/>
    <sheet name="⑥備品" sheetId="267" r:id="rId37"/>
    <sheet name="⑦備品" sheetId="268" r:id="rId38"/>
    <sheet name="⑧備品" sheetId="269" r:id="rId39"/>
    <sheet name="⑭備品" sheetId="270" r:id="rId40"/>
    <sheet name="①発生材" sheetId="273" r:id="rId41"/>
    <sheet name="②発生材" sheetId="274" r:id="rId42"/>
    <sheet name="③発生材" sheetId="275" r:id="rId43"/>
    <sheet name="④発生材" sheetId="279" r:id="rId44"/>
    <sheet name="⑤発生材" sheetId="280" r:id="rId45"/>
    <sheet name="⑥発生材" sheetId="277" r:id="rId46"/>
    <sheet name="⑦発生材" sheetId="278" r:id="rId47"/>
    <sheet name="⑧発生材" sheetId="281" r:id="rId48"/>
    <sheet name="⑨発生材" sheetId="282" r:id="rId49"/>
    <sheet name="⑩発生材" sheetId="283" r:id="rId50"/>
    <sheet name="⑪発生材" sheetId="284" r:id="rId51"/>
    <sheet name="⑫発生材" sheetId="285" r:id="rId52"/>
    <sheet name="⑭発生材" sheetId="286" r:id="rId53"/>
    <sheet name="⑮発生材" sheetId="287" r:id="rId54"/>
    <sheet name="⑯㉒発生材" sheetId="289" r:id="rId55"/>
    <sheet name="㉔発生材" sheetId="290" r:id="rId56"/>
    <sheet name="電気設備　頭" sheetId="292" r:id="rId57"/>
    <sheet name="①工場棟(電気)" sheetId="293" r:id="rId58"/>
    <sheet name="②事務所棟A(電気)" sheetId="294" r:id="rId59"/>
    <sheet name="③事務所棟B(電気)" sheetId="295" r:id="rId60"/>
    <sheet name="④切粉置場(電気)" sheetId="296" r:id="rId61"/>
    <sheet name="⑤変電所棟(電気)" sheetId="297" r:id="rId62"/>
    <sheet name="⑥切断工場棟(電気)" sheetId="298" r:id="rId63"/>
    <sheet name="⑦受付棟(電気)" sheetId="299" r:id="rId64"/>
    <sheet name="⑧食堂棟(電気)" sheetId="300" r:id="rId65"/>
    <sheet name="⑨ｺﾝﾌﾟﾚｯｻｰ室棟(電気)" sheetId="301" r:id="rId66"/>
    <sheet name="⑪シャワー室棟(電気)" sheetId="302" r:id="rId67"/>
    <sheet name="⑭トイレ棟(電気)" sheetId="303" r:id="rId68"/>
    <sheet name="⑯消防ポンプ室棟(電気)" sheetId="304" r:id="rId69"/>
    <sheet name="㉒倉庫棟(電気)" sheetId="305" r:id="rId70"/>
    <sheet name="㉖外構(電気)" sheetId="306" r:id="rId71"/>
    <sheet name="㉗発生材処分費" sheetId="307" r:id="rId72"/>
    <sheet name="機械頭" sheetId="308" r:id="rId73"/>
    <sheet name="①工場棟" sheetId="309" r:id="rId74"/>
    <sheet name="②事務所棟A" sheetId="310" r:id="rId75"/>
    <sheet name="③事務所B棟" sheetId="311" r:id="rId76"/>
    <sheet name="⑥切断工場棟" sheetId="312" r:id="rId77"/>
    <sheet name="⑦受付棟" sheetId="313" r:id="rId78"/>
    <sheet name="⑧食堂棟" sheetId="314" r:id="rId79"/>
    <sheet name="⑭ﾄｲﾚ棟" sheetId="315" r:id="rId80"/>
    <sheet name="㉖外構 (2)" sheetId="316" r:id="rId81"/>
    <sheet name="㉗運搬処分" sheetId="317" r:id="rId82"/>
    <sheet name="歩掛" sheetId="318" state="hidden" r:id="rId83"/>
  </sheets>
  <externalReferences>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s>
  <definedNames>
    <definedName name="_">#REF!</definedName>
    <definedName name="__">#N/A</definedName>
    <definedName name="______________________________SUB2" localSheetId="0">#REF!</definedName>
    <definedName name="______________________________SUB2">#REF!</definedName>
    <definedName name="______________________________SUB3" localSheetId="0">#REF!</definedName>
    <definedName name="______________________________SUB3">#REF!</definedName>
    <definedName name="_____________________________RE2" localSheetId="0">#REF!</definedName>
    <definedName name="_____________________________RE2">#REF!</definedName>
    <definedName name="_____________________________SUB2" localSheetId="0">#REF!</definedName>
    <definedName name="_____________________________SUB2">#REF!</definedName>
    <definedName name="_____________________________SUB3" localSheetId="0">#REF!</definedName>
    <definedName name="_____________________________SUB3">#REF!</definedName>
    <definedName name="____________________________RE2" localSheetId="0">#REF!</definedName>
    <definedName name="____________________________RE2">#REF!</definedName>
    <definedName name="____________________________SUB2" localSheetId="0">#REF!</definedName>
    <definedName name="____________________________SUB2">#REF!</definedName>
    <definedName name="____________________________SUB3" localSheetId="0">#REF!</definedName>
    <definedName name="____________________________SUB3">#REF!</definedName>
    <definedName name="___________________________RE2" localSheetId="0">#REF!</definedName>
    <definedName name="___________________________RE2">#REF!</definedName>
    <definedName name="___________________________SUB2" localSheetId="0">#REF!</definedName>
    <definedName name="___________________________SUB2">#REF!</definedName>
    <definedName name="___________________________SUB3" localSheetId="0">#REF!</definedName>
    <definedName name="___________________________SUB3">#REF!</definedName>
    <definedName name="___________________________SUB4" localSheetId="0">#REF!</definedName>
    <definedName name="___________________________SUB4">#REF!</definedName>
    <definedName name="__________________________RE2" localSheetId="0">#REF!</definedName>
    <definedName name="__________________________RE2">#REF!</definedName>
    <definedName name="__________________________SUB4" localSheetId="0">#REF!</definedName>
    <definedName name="__________________________SUB4">#REF!</definedName>
    <definedName name="_________________________SUB2" localSheetId="0">#REF!</definedName>
    <definedName name="_________________________SUB2">#REF!</definedName>
    <definedName name="_________________________SUB3" localSheetId="0">#REF!</definedName>
    <definedName name="_________________________SUB3">#REF!</definedName>
    <definedName name="_________________________SUB4" localSheetId="0">#REF!</definedName>
    <definedName name="_________________________SUB4">#REF!</definedName>
    <definedName name="________________________RE2" localSheetId="0">#REF!</definedName>
    <definedName name="________________________RE2">#REF!</definedName>
    <definedName name="________________________SUB4" localSheetId="0">#REF!</definedName>
    <definedName name="________________________SUB4">#REF!</definedName>
    <definedName name="______________________SUB4" localSheetId="0">#REF!</definedName>
    <definedName name="______________________SUB4">#REF!</definedName>
    <definedName name="_______________OK1" localSheetId="1">内訳書甲!_______________OK1</definedName>
    <definedName name="______________OK1" localSheetId="1">内訳書甲!______________OK1</definedName>
    <definedName name="_____________OK1" localSheetId="1">内訳書甲!_____________OK1</definedName>
    <definedName name="____________OK1" localSheetId="1">内訳書甲!____________OK1</definedName>
    <definedName name="___________OK1" localSheetId="1">内訳書甲!___________OK1</definedName>
    <definedName name="__________OK1" localSheetId="1">内訳書甲!__________OK1</definedName>
    <definedName name="_________OK1" localSheetId="1">内訳書甲!_________OK1</definedName>
    <definedName name="________OK1" localSheetId="1">内訳書甲!________OK1</definedName>
    <definedName name="_______OK1" localSheetId="1">内訳書甲!_______OK1</definedName>
    <definedName name="______OK1" localSheetId="1">内訳書甲!______OK1</definedName>
    <definedName name="______SUB2">#REF!</definedName>
    <definedName name="______SUB3">#REF!</definedName>
    <definedName name="______SUB4">#REF!</definedName>
    <definedName name="_____OK1" localSheetId="1">内訳書甲!_____OK1</definedName>
    <definedName name="_____RE2">#REF!</definedName>
    <definedName name="_____SUB2" localSheetId="0">#REF!</definedName>
    <definedName name="_____SUB2">#REF!</definedName>
    <definedName name="_____SUB3" localSheetId="0">#REF!</definedName>
    <definedName name="_____SUB3">#REF!</definedName>
    <definedName name="_____SUB4" localSheetId="0">#REF!</definedName>
    <definedName name="_____SUB4">#REF!</definedName>
    <definedName name="____OK1" localSheetId="1">内訳書甲!____OK1</definedName>
    <definedName name="____RE2" localSheetId="0">#REF!</definedName>
    <definedName name="____RE2">#REF!</definedName>
    <definedName name="____SUB2" localSheetId="0">#REF!</definedName>
    <definedName name="____SUB2">#REF!</definedName>
    <definedName name="____SUB3" localSheetId="0">#REF!</definedName>
    <definedName name="____SUB3">#REF!</definedName>
    <definedName name="____SUB4" localSheetId="0">#REF!</definedName>
    <definedName name="____SUB4">#REF!</definedName>
    <definedName name="___OK1" localSheetId="1">内訳書甲!___OK1</definedName>
    <definedName name="___RE2" localSheetId="0">#REF!</definedName>
    <definedName name="___RE2">#REF!</definedName>
    <definedName name="___SUB2">#REF!</definedName>
    <definedName name="___SUB3">#REF!</definedName>
    <definedName name="___SUB4">#REF!</definedName>
    <definedName name="__HTS1">#REF!</definedName>
    <definedName name="__HTS2">#REF!</definedName>
    <definedName name="__OK1" localSheetId="1">内訳書甲!__OK1</definedName>
    <definedName name="__PR1">#N/A</definedName>
    <definedName name="__PR2">#N/A</definedName>
    <definedName name="__PR3">#N/A</definedName>
    <definedName name="__PR4">#N/A</definedName>
    <definedName name="__RE2">#REF!</definedName>
    <definedName name="__SC1">#REF!</definedName>
    <definedName name="__SC2">#REF!</definedName>
    <definedName name="__SC3">#REF!</definedName>
    <definedName name="__SC4">#REF!</definedName>
    <definedName name="__SC5">#REF!</definedName>
    <definedName name="__SUB2" localSheetId="0">#REF!</definedName>
    <definedName name="__SUB2">#REF!</definedName>
    <definedName name="__SUB3" localSheetId="0">#REF!</definedName>
    <definedName name="__SUB3">#REF!</definedName>
    <definedName name="__SUB4" localSheetId="0">#REF!</definedName>
    <definedName name="__SUB4">#REF!</definedName>
    <definedName name="__TS1">#REF!</definedName>
    <definedName name="__TS2">#REF!</definedName>
    <definedName name="__WRM18" hidden="1">{#N/A,#N/A,FALSE,"Sheet16";#N/A,#N/A,FALSE,"Sheet16"}</definedName>
    <definedName name="_1P1_">#REF!</definedName>
    <definedName name="_1Print_Area_02" localSheetId="1">#REF!</definedName>
    <definedName name="_1Print_Area_02" localSheetId="0">#REF!</definedName>
    <definedName name="_1Print_Area_02">#REF!</definedName>
    <definedName name="_2P2_">#REF!</definedName>
    <definedName name="_2Print_Area_03" localSheetId="1">#REF!</definedName>
    <definedName name="_2Print_Area_03" localSheetId="0">#REF!</definedName>
    <definedName name="_2Print_Area_03">#REF!</definedName>
    <definedName name="_3P3_">#REF!</definedName>
    <definedName name="_45GOURYU">#REF!</definedName>
    <definedName name="_45SOUJI">#REF!</definedName>
    <definedName name="_45TYOKU">#REF!</definedName>
    <definedName name="_4P4_">#REF!</definedName>
    <definedName name="_90GOURYU">#REF!</definedName>
    <definedName name="_90SOUJI">#REF!</definedName>
    <definedName name="_90TYOKU">#REF!</definedName>
    <definedName name="_Fill" localSheetId="0" hidden="1">#REF!</definedName>
    <definedName name="_Fill" hidden="1">#REF!</definedName>
    <definedName name="_xlnm._FilterDatabase" hidden="1">#REF!</definedName>
    <definedName name="_HTS1">#REF!</definedName>
    <definedName name="_HTS2">#REF!</definedName>
    <definedName name="_INP1">#REF!</definedName>
    <definedName name="_INP11">#REF!</definedName>
    <definedName name="_INP2">#REF!</definedName>
    <definedName name="_INP22">#REF!</definedName>
    <definedName name="_INP3">#REF!</definedName>
    <definedName name="_INP33">#REF!</definedName>
    <definedName name="_Key1" localSheetId="1" hidden="1">#REF!</definedName>
    <definedName name="_Key1" localSheetId="0" hidden="1">#REF!</definedName>
    <definedName name="_Key1" hidden="1">#REF!</definedName>
    <definedName name="_Key2" localSheetId="1" hidden="1">#REF!</definedName>
    <definedName name="_Key2" localSheetId="0" hidden="1">#REF!</definedName>
    <definedName name="_Key2" hidden="1">#REF!</definedName>
    <definedName name="_ＭＭＳ05" hidden="1">{#N/A,#N/A,FALSE,"Sheet16";#N/A,#N/A,FALSE,"Sheet16"}</definedName>
    <definedName name="_OK1" localSheetId="3">Ａ建築!_OK1</definedName>
    <definedName name="_OK1" localSheetId="72">機械頭!_OK1</definedName>
    <definedName name="_OK1" localSheetId="56">'電気設備　頭'!_OK1</definedName>
    <definedName name="_OK1" localSheetId="1">内訳書甲!_OK1</definedName>
    <definedName name="_OK1" localSheetId="0">'表　　紙'!_OK1</definedName>
    <definedName name="_OK1" localSheetId="82">歩掛!_OK1</definedName>
    <definedName name="_Order1" localSheetId="1" hidden="1">255</definedName>
    <definedName name="_Order1" localSheetId="0" hidden="1">255</definedName>
    <definedName name="_Order1" hidden="1">1</definedName>
    <definedName name="_Order2" localSheetId="1" hidden="1">255</definedName>
    <definedName name="_Order2" localSheetId="0" hidden="1">255</definedName>
    <definedName name="_Order2" hidden="1">1</definedName>
    <definedName name="_PR1">#N/A</definedName>
    <definedName name="_PR2">#N/A</definedName>
    <definedName name="_PR3">#N/A</definedName>
    <definedName name="_PR4">#N/A</definedName>
    <definedName name="_RE2" localSheetId="73">#REF!</definedName>
    <definedName name="_RE2" localSheetId="74">#REF!</definedName>
    <definedName name="_RE2" localSheetId="75">#REF!</definedName>
    <definedName name="_RE2" localSheetId="76">#REF!</definedName>
    <definedName name="_RE2" localSheetId="77">#REF!</definedName>
    <definedName name="_RE2" localSheetId="78">#REF!</definedName>
    <definedName name="_RE2" localSheetId="79">#REF!</definedName>
    <definedName name="_RE2" localSheetId="80">#REF!</definedName>
    <definedName name="_RE2" localSheetId="81">#REF!</definedName>
    <definedName name="_RE2" localSheetId="3">#REF!</definedName>
    <definedName name="_RE2" localSheetId="72">#REF!</definedName>
    <definedName name="_RE2" localSheetId="56">#REF!</definedName>
    <definedName name="_RE2" localSheetId="1">#REF!</definedName>
    <definedName name="_RE2" localSheetId="0">#REF!</definedName>
    <definedName name="_RE2" localSheetId="82">#REF!</definedName>
    <definedName name="_RE2">#REF!</definedName>
    <definedName name="_SC1">#REF!</definedName>
    <definedName name="_SC2">#REF!</definedName>
    <definedName name="_SC3">#REF!</definedName>
    <definedName name="_SC4">#REF!</definedName>
    <definedName name="_SC5">#REF!</definedName>
    <definedName name="_Sort" localSheetId="1" hidden="1">#REF!</definedName>
    <definedName name="_Sort" localSheetId="0" hidden="1">#REF!</definedName>
    <definedName name="_Sort" hidden="1">#REF!</definedName>
    <definedName name="_SUB1">#REF!</definedName>
    <definedName name="_SUB2" localSheetId="73">#REF!</definedName>
    <definedName name="_SUB2" localSheetId="74">#REF!</definedName>
    <definedName name="_SUB2" localSheetId="75">#REF!</definedName>
    <definedName name="_SUB2" localSheetId="76">#REF!</definedName>
    <definedName name="_SUB2" localSheetId="77">#REF!</definedName>
    <definedName name="_SUB2" localSheetId="78">#REF!</definedName>
    <definedName name="_SUB2" localSheetId="79">#REF!</definedName>
    <definedName name="_SUB2" localSheetId="80">#REF!</definedName>
    <definedName name="_SUB2" localSheetId="81">#REF!</definedName>
    <definedName name="_SUB2" localSheetId="3">#REF!</definedName>
    <definedName name="_SUB2" localSheetId="72">#REF!</definedName>
    <definedName name="_SUB2" localSheetId="56">#REF!</definedName>
    <definedName name="_SUB2" localSheetId="1">#REF!</definedName>
    <definedName name="_SUB2" localSheetId="0">#REF!</definedName>
    <definedName name="_SUB2" localSheetId="82">#REF!</definedName>
    <definedName name="_SUB2">#REF!</definedName>
    <definedName name="_SUB3" localSheetId="73">#REF!</definedName>
    <definedName name="_SUB3" localSheetId="74">#REF!</definedName>
    <definedName name="_SUB3" localSheetId="75">#REF!</definedName>
    <definedName name="_SUB3" localSheetId="76">#REF!</definedName>
    <definedName name="_SUB3" localSheetId="77">#REF!</definedName>
    <definedName name="_SUB3" localSheetId="78">#REF!</definedName>
    <definedName name="_SUB3" localSheetId="79">#REF!</definedName>
    <definedName name="_SUB3" localSheetId="80">#REF!</definedName>
    <definedName name="_SUB3" localSheetId="81">#REF!</definedName>
    <definedName name="_SUB3" localSheetId="3">#REF!</definedName>
    <definedName name="_SUB3" localSheetId="72">#REF!</definedName>
    <definedName name="_SUB3" localSheetId="56">#REF!</definedName>
    <definedName name="_SUB3" localSheetId="1">#N/A</definedName>
    <definedName name="_SUB3" localSheetId="0">#REF!</definedName>
    <definedName name="_SUB3" localSheetId="82">#REF!</definedName>
    <definedName name="_SUB3">#REF!</definedName>
    <definedName name="_SUB4" localSheetId="73">#REF!</definedName>
    <definedName name="_SUB4" localSheetId="74">#REF!</definedName>
    <definedName name="_SUB4" localSheetId="75">#REF!</definedName>
    <definedName name="_SUB4" localSheetId="76">#REF!</definedName>
    <definedName name="_SUB4" localSheetId="77">#REF!</definedName>
    <definedName name="_SUB4" localSheetId="78">#REF!</definedName>
    <definedName name="_SUB4" localSheetId="79">#REF!</definedName>
    <definedName name="_SUB4" localSheetId="80">#REF!</definedName>
    <definedName name="_SUB4" localSheetId="81">#REF!</definedName>
    <definedName name="_SUB4" localSheetId="3">#REF!</definedName>
    <definedName name="_SUB4" localSheetId="72">#REF!</definedName>
    <definedName name="_SUB4" localSheetId="56">#REF!</definedName>
    <definedName name="_SUB4" localSheetId="1">#N/A</definedName>
    <definedName name="_SUB4" localSheetId="0">#REF!</definedName>
    <definedName name="_SUB4" localSheetId="82">#REF!</definedName>
    <definedName name="_SUB4">#REF!</definedName>
    <definedName name="_SUB5">#REF!</definedName>
    <definedName name="_SUB6">#REF!</definedName>
    <definedName name="_SUB7">#REF!</definedName>
    <definedName name="_SUB8">#REF!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S1">#REF!</definedName>
    <definedName name="_TS2">#REF!</definedName>
    <definedName name="_WRM18" hidden="1">{#N/A,#N/A,FALSE,"Sheet16";#N/A,#N/A,FALSE,"Sheet16"}</definedName>
    <definedName name="《複合単価構成表》">#REF!</definedName>
    <definedName name="\0" localSheetId="73">#REF!</definedName>
    <definedName name="\0" localSheetId="74">#REF!</definedName>
    <definedName name="\0" localSheetId="75">#REF!</definedName>
    <definedName name="\0" localSheetId="76">#REF!</definedName>
    <definedName name="\0" localSheetId="77">#REF!</definedName>
    <definedName name="\0" localSheetId="78">#REF!</definedName>
    <definedName name="\0" localSheetId="79">#REF!</definedName>
    <definedName name="\0" localSheetId="80">#REF!</definedName>
    <definedName name="\0" localSheetId="81">#REF!</definedName>
    <definedName name="\0" localSheetId="3">#REF!</definedName>
    <definedName name="\0" localSheetId="72">#REF!</definedName>
    <definedName name="\0" localSheetId="56">#REF!</definedName>
    <definedName name="\0" localSheetId="1">#REF!</definedName>
    <definedName name="\0" localSheetId="0">#REF!</definedName>
    <definedName name="\0" localSheetId="82">#REF!</definedName>
    <definedName name="\0">#REF!</definedName>
    <definedName name="\003">#REF!</definedName>
    <definedName name="\004">#REF!</definedName>
    <definedName name="\005">#REF!</definedName>
    <definedName name="\1">#REF!</definedName>
    <definedName name="\2">#REF!</definedName>
    <definedName name="\A" localSheetId="73">#REF!</definedName>
    <definedName name="\A" localSheetId="74">#REF!</definedName>
    <definedName name="\A" localSheetId="75">#REF!</definedName>
    <definedName name="\A" localSheetId="76">#REF!</definedName>
    <definedName name="\A" localSheetId="77">#REF!</definedName>
    <definedName name="\A" localSheetId="78">#REF!</definedName>
    <definedName name="\A" localSheetId="79">#REF!</definedName>
    <definedName name="\A" localSheetId="80">#REF!</definedName>
    <definedName name="\A" localSheetId="81">#REF!</definedName>
    <definedName name="\A" localSheetId="3">#REF!</definedName>
    <definedName name="\A" localSheetId="72">#REF!</definedName>
    <definedName name="\A" localSheetId="56">#REF!</definedName>
    <definedName name="\a" localSheetId="1">#REF!</definedName>
    <definedName name="\a" localSheetId="0">#REF!</definedName>
    <definedName name="\A" localSheetId="82">#REF!</definedName>
    <definedName name="\A">#REF!</definedName>
    <definedName name="\A__">#REF!</definedName>
    <definedName name="\A_\0">#N/A</definedName>
    <definedName name="\B" localSheetId="73">#REF!</definedName>
    <definedName name="\B" localSheetId="74">#REF!</definedName>
    <definedName name="\B" localSheetId="75">#REF!</definedName>
    <definedName name="\B" localSheetId="76">#REF!</definedName>
    <definedName name="\B" localSheetId="77">#REF!</definedName>
    <definedName name="\B" localSheetId="78">#REF!</definedName>
    <definedName name="\B" localSheetId="79">#REF!</definedName>
    <definedName name="\B" localSheetId="80">#REF!</definedName>
    <definedName name="\B" localSheetId="81">#REF!</definedName>
    <definedName name="\B" localSheetId="3">#REF!</definedName>
    <definedName name="\B" localSheetId="72">#REF!</definedName>
    <definedName name="\B" localSheetId="56">#REF!</definedName>
    <definedName name="\b" localSheetId="1">#REF!</definedName>
    <definedName name="\b" localSheetId="0">#N/A</definedName>
    <definedName name="\B" localSheetId="82">#REF!</definedName>
    <definedName name="\B">#REF!</definedName>
    <definedName name="\C" localSheetId="73">#REF!</definedName>
    <definedName name="\C" localSheetId="74">#REF!</definedName>
    <definedName name="\C" localSheetId="75">#REF!</definedName>
    <definedName name="\C" localSheetId="76">#REF!</definedName>
    <definedName name="\C" localSheetId="77">#REF!</definedName>
    <definedName name="\C" localSheetId="78">#REF!</definedName>
    <definedName name="\C" localSheetId="79">#REF!</definedName>
    <definedName name="\C" localSheetId="80">#REF!</definedName>
    <definedName name="\C" localSheetId="81">#REF!</definedName>
    <definedName name="\C" localSheetId="3">#REF!</definedName>
    <definedName name="\C" localSheetId="72">#REF!</definedName>
    <definedName name="\C" localSheetId="56">#REF!</definedName>
    <definedName name="\c" localSheetId="1">#REF!</definedName>
    <definedName name="\c" localSheetId="0">#REF!</definedName>
    <definedName name="\C" localSheetId="82">#REF!</definedName>
    <definedName name="\C">#REF!</definedName>
    <definedName name="\D" localSheetId="73">#REF!</definedName>
    <definedName name="\D" localSheetId="74">#REF!</definedName>
    <definedName name="\D" localSheetId="75">#REF!</definedName>
    <definedName name="\D" localSheetId="76">#REF!</definedName>
    <definedName name="\D" localSheetId="77">#REF!</definedName>
    <definedName name="\D" localSheetId="78">#REF!</definedName>
    <definedName name="\D" localSheetId="79">#REF!</definedName>
    <definedName name="\D" localSheetId="80">#REF!</definedName>
    <definedName name="\D" localSheetId="81">#REF!</definedName>
    <definedName name="\D" localSheetId="3">#REF!</definedName>
    <definedName name="\D" localSheetId="72">#REF!</definedName>
    <definedName name="\D" localSheetId="56">#REF!</definedName>
    <definedName name="\d" localSheetId="1">#REF!</definedName>
    <definedName name="\d" localSheetId="0">#REF!</definedName>
    <definedName name="\D" localSheetId="82">#REF!</definedName>
    <definedName name="\D">#REF!</definedName>
    <definedName name="\E" localSheetId="73">#REF!</definedName>
    <definedName name="\E" localSheetId="74">#REF!</definedName>
    <definedName name="\E" localSheetId="75">#REF!</definedName>
    <definedName name="\E" localSheetId="76">#REF!</definedName>
    <definedName name="\E" localSheetId="77">#REF!</definedName>
    <definedName name="\E" localSheetId="78">#REF!</definedName>
    <definedName name="\E" localSheetId="79">#REF!</definedName>
    <definedName name="\E" localSheetId="80">#REF!</definedName>
    <definedName name="\E" localSheetId="81">#REF!</definedName>
    <definedName name="\E" localSheetId="3">#REF!</definedName>
    <definedName name="\E" localSheetId="72">#REF!</definedName>
    <definedName name="\E" localSheetId="56">#REF!</definedName>
    <definedName name="\e" localSheetId="1">#REF!</definedName>
    <definedName name="\e" localSheetId="0">#N/A</definedName>
    <definedName name="\E" localSheetId="82">#REF!</definedName>
    <definedName name="\E">#REF!</definedName>
    <definedName name="\f" localSheetId="0">#REF!</definedName>
    <definedName name="\f">#REF!</definedName>
    <definedName name="\g" localSheetId="0">#N/A</definedName>
    <definedName name="\g">#REF!</definedName>
    <definedName name="\gg">#REF!</definedName>
    <definedName name="\h">#REF!</definedName>
    <definedName name="\hh">#REF!</definedName>
    <definedName name="\i" localSheetId="0">#REF!</definedName>
    <definedName name="\i">#REF!</definedName>
    <definedName name="\ii">#REF!</definedName>
    <definedName name="\j">#REF!</definedName>
    <definedName name="\jj">#REF!</definedName>
    <definedName name="\K" localSheetId="73">#REF!</definedName>
    <definedName name="\K" localSheetId="74">#REF!</definedName>
    <definedName name="\K" localSheetId="75">#REF!</definedName>
    <definedName name="\K" localSheetId="76">#REF!</definedName>
    <definedName name="\K" localSheetId="77">#REF!</definedName>
    <definedName name="\K" localSheetId="78">#REF!</definedName>
    <definedName name="\K" localSheetId="79">#REF!</definedName>
    <definedName name="\K" localSheetId="80">#REF!</definedName>
    <definedName name="\K" localSheetId="81">#REF!</definedName>
    <definedName name="\K" localSheetId="3">#REF!</definedName>
    <definedName name="\K" localSheetId="72">#REF!</definedName>
    <definedName name="\K" localSheetId="56">#REF!</definedName>
    <definedName name="\k" localSheetId="1">#REF!</definedName>
    <definedName name="\K" localSheetId="82">#REF!</definedName>
    <definedName name="\K">#REF!</definedName>
    <definedName name="\kk">#REF!</definedName>
    <definedName name="\L" localSheetId="0">#REF!</definedName>
    <definedName name="\L">#REF!</definedName>
    <definedName name="\ll">#REF!</definedName>
    <definedName name="\m">#REF!</definedName>
    <definedName name="\mm">#REF!</definedName>
    <definedName name="\n" localSheetId="0">#REF!</definedName>
    <definedName name="\n">#REF!</definedName>
    <definedName name="\nn">#REF!</definedName>
    <definedName name="\o">#REF!</definedName>
    <definedName name="\oo">#REF!</definedName>
    <definedName name="\P" localSheetId="1">#REF!</definedName>
    <definedName name="\P" localSheetId="0">#REF!</definedName>
    <definedName name="\pp">#REF!</definedName>
    <definedName name="\Q" localSheetId="73">#REF!</definedName>
    <definedName name="\Q" localSheetId="74">#REF!</definedName>
    <definedName name="\Q" localSheetId="75">#REF!</definedName>
    <definedName name="\Q" localSheetId="76">#REF!</definedName>
    <definedName name="\Q" localSheetId="77">#REF!</definedName>
    <definedName name="\Q" localSheetId="78">#REF!</definedName>
    <definedName name="\Q" localSheetId="79">#REF!</definedName>
    <definedName name="\Q" localSheetId="80">#REF!</definedName>
    <definedName name="\Q" localSheetId="81">#REF!</definedName>
    <definedName name="\Q" localSheetId="3">#REF!</definedName>
    <definedName name="\Q" localSheetId="72">#REF!</definedName>
    <definedName name="\Q" localSheetId="56">#REF!</definedName>
    <definedName name="\q" localSheetId="1">#REF!</definedName>
    <definedName name="\q" localSheetId="0">#REF!</definedName>
    <definedName name="\Q" localSheetId="82">#REF!</definedName>
    <definedName name="\Q">#REF!</definedName>
    <definedName name="\qq">#REF!</definedName>
    <definedName name="\r">#REF!</definedName>
    <definedName name="\rr">#REF!</definedName>
    <definedName name="\s" localSheetId="1">#REF!</definedName>
    <definedName name="\s" localSheetId="0">#REF!</definedName>
    <definedName name="\ss">#REF!</definedName>
    <definedName name="\t">#REF!</definedName>
    <definedName name="\tt">#REF!</definedName>
    <definedName name="\u">#REF!</definedName>
    <definedName name="\uu">#REF!</definedName>
    <definedName name="\v">#REF!</definedName>
    <definedName name="\vv">#REF!</definedName>
    <definedName name="\w">#REF!</definedName>
    <definedName name="\ww">#REF!</definedName>
    <definedName name="\X" localSheetId="73">#REF!</definedName>
    <definedName name="\X" localSheetId="74">#REF!</definedName>
    <definedName name="\X" localSheetId="75">#REF!</definedName>
    <definedName name="\X" localSheetId="76">#REF!</definedName>
    <definedName name="\X" localSheetId="77">#REF!</definedName>
    <definedName name="\X" localSheetId="78">#REF!</definedName>
    <definedName name="\X" localSheetId="79">#REF!</definedName>
    <definedName name="\X" localSheetId="80">#REF!</definedName>
    <definedName name="\X" localSheetId="81">#REF!</definedName>
    <definedName name="\X" localSheetId="3">#REF!</definedName>
    <definedName name="\X" localSheetId="72">#REF!</definedName>
    <definedName name="\X" localSheetId="56">#REF!</definedName>
    <definedName name="\x" localSheetId="1">#REF!</definedName>
    <definedName name="\x" localSheetId="0">#REF!</definedName>
    <definedName name="\X" localSheetId="82">#REF!</definedName>
    <definedName name="\X">#REF!</definedName>
    <definedName name="\xx">#REF!</definedName>
    <definedName name="\Y" localSheetId="73">#REF!</definedName>
    <definedName name="\Y" localSheetId="74">#REF!</definedName>
    <definedName name="\Y" localSheetId="75">#REF!</definedName>
    <definedName name="\Y" localSheetId="76">#REF!</definedName>
    <definedName name="\Y" localSheetId="77">#REF!</definedName>
    <definedName name="\Y" localSheetId="78">#REF!</definedName>
    <definedName name="\Y" localSheetId="79">#REF!</definedName>
    <definedName name="\Y" localSheetId="80">#REF!</definedName>
    <definedName name="\Y" localSheetId="81">#REF!</definedName>
    <definedName name="\Y" localSheetId="3">#REF!</definedName>
    <definedName name="\Y" localSheetId="72">#REF!</definedName>
    <definedName name="\Y" localSheetId="56">#REF!</definedName>
    <definedName name="\y" localSheetId="1">#REF!</definedName>
    <definedName name="\Y" localSheetId="82">#REF!</definedName>
    <definedName name="\Y">#REF!</definedName>
    <definedName name="\yy">#REF!</definedName>
    <definedName name="\Z" localSheetId="73">#REF!</definedName>
    <definedName name="\Z" localSheetId="74">#REF!</definedName>
    <definedName name="\Z" localSheetId="75">#REF!</definedName>
    <definedName name="\Z" localSheetId="76">#REF!</definedName>
    <definedName name="\Z" localSheetId="77">#REF!</definedName>
    <definedName name="\Z" localSheetId="78">#REF!</definedName>
    <definedName name="\Z" localSheetId="79">#REF!</definedName>
    <definedName name="\Z" localSheetId="80">#REF!</definedName>
    <definedName name="\Z" localSheetId="81">#REF!</definedName>
    <definedName name="\Z" localSheetId="3">#REF!</definedName>
    <definedName name="\Z" localSheetId="72">#REF!</definedName>
    <definedName name="\Z" localSheetId="56">#REF!</definedName>
    <definedName name="\z" localSheetId="1">#REF!</definedName>
    <definedName name="\z" localSheetId="0">#REF!</definedName>
    <definedName name="\Z" localSheetId="82">#REF!</definedName>
    <definedName name="\Z">#REF!</definedName>
    <definedName name="\zz">#REF!</definedName>
    <definedName name="・">#REF!</definedName>
    <definedName name="Ⅱ乙" localSheetId="0">#REF!</definedName>
    <definedName name="Ⅱ乙">#REF!</definedName>
    <definedName name="Ⅱ甲" localSheetId="0">#REF!</definedName>
    <definedName name="Ⅱ甲">#REF!</definedName>
    <definedName name="A" localSheetId="73">#REF!</definedName>
    <definedName name="A" localSheetId="74">#REF!</definedName>
    <definedName name="A" localSheetId="75">#REF!</definedName>
    <definedName name="A" localSheetId="76">#REF!</definedName>
    <definedName name="A" localSheetId="77">#REF!</definedName>
    <definedName name="A" localSheetId="78">#REF!</definedName>
    <definedName name="A" localSheetId="79">#REF!</definedName>
    <definedName name="A" localSheetId="80">#REF!</definedName>
    <definedName name="A" localSheetId="81">#REF!</definedName>
    <definedName name="A" localSheetId="3">#REF!</definedName>
    <definedName name="A" localSheetId="72">#REF!</definedName>
    <definedName name="A" localSheetId="56">#REF!</definedName>
    <definedName name="a" localSheetId="1">#REF!</definedName>
    <definedName name="A" localSheetId="82">#REF!</definedName>
    <definedName name="A">#REF!</definedName>
    <definedName name="A.GENBA.KAI">#REF!</definedName>
    <definedName name="A.GENBA.SIN">#REF!</definedName>
    <definedName name="A.IPPAN">#REF!</definedName>
    <definedName name="A.KYOUTUU.KAI">#REF!</definedName>
    <definedName name="A.KYOUTUU.SIN">#REF!</definedName>
    <definedName name="AA">#REF!</definedName>
    <definedName name="aaa">#REF!</definedName>
    <definedName name="AAAA" localSheetId="73">#REF!</definedName>
    <definedName name="AAAA" localSheetId="74">#REF!</definedName>
    <definedName name="AAAA" localSheetId="75">#REF!</definedName>
    <definedName name="AAAA" localSheetId="76">#REF!</definedName>
    <definedName name="AAAA" localSheetId="77">#REF!</definedName>
    <definedName name="AAAA" localSheetId="78">#REF!</definedName>
    <definedName name="AAAA" localSheetId="79">#REF!</definedName>
    <definedName name="AAAA" localSheetId="80">#REF!</definedName>
    <definedName name="AAAA" localSheetId="81">#REF!</definedName>
    <definedName name="AAAA" localSheetId="3">#REF!</definedName>
    <definedName name="AAAA" localSheetId="72">#REF!</definedName>
    <definedName name="AAAA" localSheetId="56">#REF!</definedName>
    <definedName name="aaaa" localSheetId="1">#REF!</definedName>
    <definedName name="aaaa" localSheetId="0">#REF!</definedName>
    <definedName name="AAAA" localSheetId="82">#REF!</definedName>
    <definedName name="AAAA">#REF!</definedName>
    <definedName name="aaaaa" localSheetId="0">#REF!</definedName>
    <definedName name="aaaaa">#REF!</definedName>
    <definedName name="AO">#REF!</definedName>
    <definedName name="AS" localSheetId="73">#REF!</definedName>
    <definedName name="AS" localSheetId="74">#REF!</definedName>
    <definedName name="AS" localSheetId="75">#REF!</definedName>
    <definedName name="AS" localSheetId="76">#REF!</definedName>
    <definedName name="AS" localSheetId="77">#REF!</definedName>
    <definedName name="AS" localSheetId="78">#REF!</definedName>
    <definedName name="AS" localSheetId="79">#REF!</definedName>
    <definedName name="AS" localSheetId="80">#REF!</definedName>
    <definedName name="AS" localSheetId="81">#REF!</definedName>
    <definedName name="AS" localSheetId="3">#REF!</definedName>
    <definedName name="AS" localSheetId="72">#REF!</definedName>
    <definedName name="AS" localSheetId="56">#REF!</definedName>
    <definedName name="AS" localSheetId="1">#REF!</definedName>
    <definedName name="AS" localSheetId="0">#REF!</definedName>
    <definedName name="AS" localSheetId="82">#REF!</definedName>
    <definedName name="AS">#REF!</definedName>
    <definedName name="ASDVIUI" localSheetId="1">#REF!</definedName>
    <definedName name="ASDVIUI" localSheetId="0">#REF!</definedName>
    <definedName name="ASDVIUI">#REF!</definedName>
    <definedName name="A外構">#REF!</definedName>
    <definedName name="A社">#REF!</definedName>
    <definedName name="A内訳01_07">#REF!</definedName>
    <definedName name="A内訳08_11">#REF!</definedName>
    <definedName name="A内訳12_14">#REF!</definedName>
    <definedName name="A内訳15">#REF!</definedName>
    <definedName name="A内訳16_21">#REF!</definedName>
    <definedName name="A内訳22_">#REF!</definedName>
    <definedName name="Ｂ" localSheetId="73">#REF!</definedName>
    <definedName name="Ｂ" localSheetId="74">#REF!</definedName>
    <definedName name="Ｂ" localSheetId="75">#REF!</definedName>
    <definedName name="Ｂ" localSheetId="76">#REF!</definedName>
    <definedName name="Ｂ" localSheetId="77">#REF!</definedName>
    <definedName name="Ｂ" localSheetId="78">#REF!</definedName>
    <definedName name="Ｂ" localSheetId="79">#REF!</definedName>
    <definedName name="Ｂ" localSheetId="80">#REF!</definedName>
    <definedName name="Ｂ" localSheetId="81">#REF!</definedName>
    <definedName name="Ｂ" localSheetId="3">#REF!</definedName>
    <definedName name="Ｂ" localSheetId="72">#REF!</definedName>
    <definedName name="Ｂ" localSheetId="56">#REF!</definedName>
    <definedName name="b" localSheetId="1">#REF!</definedName>
    <definedName name="B" localSheetId="0">#REF!</definedName>
    <definedName name="Ｂ" localSheetId="82">#REF!</definedName>
    <definedName name="Ｂ">#REF!</definedName>
    <definedName name="B4OUT" localSheetId="73">#REF!</definedName>
    <definedName name="B4OUT" localSheetId="74">#REF!</definedName>
    <definedName name="B4OUT" localSheetId="75">#REF!</definedName>
    <definedName name="B4OUT" localSheetId="76">#REF!</definedName>
    <definedName name="B4OUT" localSheetId="77">#REF!</definedName>
    <definedName name="B4OUT" localSheetId="78">#REF!</definedName>
    <definedName name="B4OUT" localSheetId="79">#REF!</definedName>
    <definedName name="B4OUT" localSheetId="80">#REF!</definedName>
    <definedName name="B4OUT" localSheetId="81">#REF!</definedName>
    <definedName name="B4OUT" localSheetId="3">#REF!</definedName>
    <definedName name="B4OUT" localSheetId="72">#REF!</definedName>
    <definedName name="B4OUT" localSheetId="56">#REF!</definedName>
    <definedName name="B4OUT" localSheetId="1">#REF!</definedName>
    <definedName name="B4OUT" localSheetId="0">#REF!</definedName>
    <definedName name="B4OUT" localSheetId="82">#REF!</definedName>
    <definedName name="B4OUT">#REF!</definedName>
    <definedName name="B5OUT" localSheetId="73">#REF!</definedName>
    <definedName name="B5OUT" localSheetId="74">#REF!</definedName>
    <definedName name="B5OUT" localSheetId="75">#REF!</definedName>
    <definedName name="B5OUT" localSheetId="76">#REF!</definedName>
    <definedName name="B5OUT" localSheetId="77">#REF!</definedName>
    <definedName name="B5OUT" localSheetId="78">#REF!</definedName>
    <definedName name="B5OUT" localSheetId="79">#REF!</definedName>
    <definedName name="B5OUT" localSheetId="80">#REF!</definedName>
    <definedName name="B5OUT" localSheetId="81">#REF!</definedName>
    <definedName name="B5OUT" localSheetId="3">#REF!</definedName>
    <definedName name="B5OUT" localSheetId="72">#REF!</definedName>
    <definedName name="B5OUT" localSheetId="56">#REF!</definedName>
    <definedName name="B5OUT" localSheetId="1">#REF!</definedName>
    <definedName name="B5OUT" localSheetId="0">#REF!</definedName>
    <definedName name="B5OUT" localSheetId="82">#REF!</definedName>
    <definedName name="B5OUT">#REF!</definedName>
    <definedName name="BANGOU" localSheetId="1">#REF!</definedName>
    <definedName name="BANGOU" localSheetId="0">#REF!</definedName>
    <definedName name="BANGOU">#REF!</definedName>
    <definedName name="BAREA">#REF!</definedName>
    <definedName name="BAREA2">#REF!</definedName>
    <definedName name="BAREA3">#REF!</definedName>
    <definedName name="BB">#REF!</definedName>
    <definedName name="bbb">#REF!</definedName>
    <definedName name="ｂｂｂｂｂ" hidden="1">{#N/A,#N/A,FALSE,"Sheet16";#N/A,#N/A,FALSE,"Sheet16"}</definedName>
    <definedName name="BC">#REF!</definedName>
    <definedName name="BO">#REF!</definedName>
    <definedName name="BU">#REF!</definedName>
    <definedName name="B外構">#REF!</definedName>
    <definedName name="Ｂ社">#REF!</definedName>
    <definedName name="Ｂ書式" localSheetId="1">#REF!</definedName>
    <definedName name="Ｂ書式" localSheetId="0">#REF!</definedName>
    <definedName name="Ｂ書式">#REF!</definedName>
    <definedName name="B単価01_07">#REF!</definedName>
    <definedName name="B単価08_11">#REF!</definedName>
    <definedName name="B単価12_14">#REF!</definedName>
    <definedName name="B単価15">#REF!</definedName>
    <definedName name="B単価16_21">#REF!</definedName>
    <definedName name="B単価22_">#REF!</definedName>
    <definedName name="C_" localSheetId="0">#REF!</definedName>
    <definedName name="C_">#REF!</definedName>
    <definedName name="CB工事">#REF!</definedName>
    <definedName name="CC">#REF!</definedName>
    <definedName name="ccc">#REF!</definedName>
    <definedName name="cccccc" localSheetId="0">#REF!</definedName>
    <definedName name="cccccc">#REF!</definedName>
    <definedName name="cccccccccc" localSheetId="0">#REF!</definedName>
    <definedName name="cccccccccc">#REF!</definedName>
    <definedName name="CO">#REF!</definedName>
    <definedName name="CODE">#REF!</definedName>
    <definedName name="COUNT">#REF!</definedName>
    <definedName name="COUNTER" localSheetId="0">#REF!</definedName>
    <definedName name="Ｃ社">#REF!</definedName>
    <definedName name="D" localSheetId="1">#REF!</definedName>
    <definedName name="d" localSheetId="0">#REF!</definedName>
    <definedName name="D">#REF!</definedName>
    <definedName name="ｄ_ｃｍ">#REF!</definedName>
    <definedName name="DATA1" localSheetId="1">#REF!</definedName>
    <definedName name="DATA1" localSheetId="0">#REF!</definedName>
    <definedName name="DATA1">#REF!</definedName>
    <definedName name="DATA2" localSheetId="1">#REF!</definedName>
    <definedName name="DATA2" localSheetId="0">#REF!</definedName>
    <definedName name="DATA2">#REF!</definedName>
    <definedName name="DATA3" localSheetId="1">#REF!</definedName>
    <definedName name="DATA3" localSheetId="0">#REF!</definedName>
    <definedName name="DATA3">#REF!</definedName>
    <definedName name="DATA4" localSheetId="1">#REF!</definedName>
    <definedName name="DATA4" localSheetId="0">#REF!</definedName>
    <definedName name="DATA4">#REF!</definedName>
    <definedName name="DATA5" localSheetId="1">#REF!</definedName>
    <definedName name="DATA5" localSheetId="0">#REF!</definedName>
    <definedName name="DATA5">#REF!</definedName>
    <definedName name="DATA6" localSheetId="1">#REF!</definedName>
    <definedName name="DATA6" localSheetId="0">#REF!</definedName>
    <definedName name="DATA6">#REF!</definedName>
    <definedName name="_xlnm.Database">#REF!</definedName>
    <definedName name="dauika">#REF!</definedName>
    <definedName name="ddd">#REF!</definedName>
    <definedName name="DEGUTI">#REF!</definedName>
    <definedName name="denki">#REF!</definedName>
    <definedName name="ＤＨ">#REF!</definedName>
    <definedName name="DO">#REF!</definedName>
    <definedName name="DOKOU" localSheetId="1">#REF!</definedName>
    <definedName name="DOKOU" localSheetId="0">#REF!</definedName>
    <definedName name="DOKOU">#REF!</definedName>
    <definedName name="doutan">#REF!</definedName>
    <definedName name="ＤＳ" localSheetId="73">#REF!</definedName>
    <definedName name="ＤＳ" localSheetId="74">#REF!</definedName>
    <definedName name="ＤＳ" localSheetId="75">#REF!</definedName>
    <definedName name="ＤＳ" localSheetId="76">#REF!</definedName>
    <definedName name="ＤＳ" localSheetId="77">#REF!</definedName>
    <definedName name="ＤＳ" localSheetId="78">#REF!</definedName>
    <definedName name="ＤＳ" localSheetId="79">#REF!</definedName>
    <definedName name="ＤＳ" localSheetId="80">#REF!</definedName>
    <definedName name="ＤＳ" localSheetId="81">#REF!</definedName>
    <definedName name="ＤＳ" localSheetId="3">#REF!</definedName>
    <definedName name="ＤＳ" localSheetId="72">#REF!</definedName>
    <definedName name="ＤＳ" localSheetId="56">#REF!</definedName>
    <definedName name="ＤＳ" localSheetId="1">#REF!</definedName>
    <definedName name="ＤＳ" localSheetId="0">#REF!</definedName>
    <definedName name="ＤＳ" localSheetId="82">#REF!</definedName>
    <definedName name="ＤＳ">#REF!</definedName>
    <definedName name="Ｄ社">#REF!</definedName>
    <definedName name="E" localSheetId="73">#REF!</definedName>
    <definedName name="E" localSheetId="74">#REF!</definedName>
    <definedName name="E" localSheetId="75">#REF!</definedName>
    <definedName name="E" localSheetId="76">#REF!</definedName>
    <definedName name="E" localSheetId="77">#REF!</definedName>
    <definedName name="E" localSheetId="78">#REF!</definedName>
    <definedName name="E" localSheetId="79">#REF!</definedName>
    <definedName name="E" localSheetId="80">#REF!</definedName>
    <definedName name="E" localSheetId="81">#REF!</definedName>
    <definedName name="E" localSheetId="3">#REF!</definedName>
    <definedName name="E" localSheetId="72">#REF!</definedName>
    <definedName name="E" localSheetId="56">#REF!</definedName>
    <definedName name="E" localSheetId="1">#REF!</definedName>
    <definedName name="E" localSheetId="0">#REF!</definedName>
    <definedName name="E" localSheetId="82">#REF!</definedName>
    <definedName name="E">#REF!</definedName>
    <definedName name="E.GENBA.KAI">#REF!</definedName>
    <definedName name="E.GENBA.SIN">#REF!</definedName>
    <definedName name="E.IPPAN">#REF!</definedName>
    <definedName name="E.KYOUTUU.SIN">#REF!</definedName>
    <definedName name="EC" localSheetId="1">#REF!</definedName>
    <definedName name="EC" localSheetId="0">#REF!</definedName>
    <definedName name="EC">#REF!</definedName>
    <definedName name="ED" localSheetId="73">#REF!</definedName>
    <definedName name="ED" localSheetId="74">#REF!</definedName>
    <definedName name="ED" localSheetId="75">#REF!</definedName>
    <definedName name="ED" localSheetId="76">#REF!</definedName>
    <definedName name="ED" localSheetId="77">#REF!</definedName>
    <definedName name="ED" localSheetId="78">#REF!</definedName>
    <definedName name="ED" localSheetId="79">#REF!</definedName>
    <definedName name="ED" localSheetId="80">#REF!</definedName>
    <definedName name="ED" localSheetId="81">#REF!</definedName>
    <definedName name="ED" localSheetId="3">#REF!</definedName>
    <definedName name="ED" localSheetId="72">#REF!</definedName>
    <definedName name="ED" localSheetId="56">#REF!</definedName>
    <definedName name="ED" localSheetId="1">#REF!</definedName>
    <definedName name="ED" localSheetId="0">#REF!</definedName>
    <definedName name="ED" localSheetId="82">#REF!</definedName>
    <definedName name="ED">#REF!</definedName>
    <definedName name="EF" localSheetId="73">#REF!</definedName>
    <definedName name="EF" localSheetId="74">#REF!</definedName>
    <definedName name="EF" localSheetId="75">#REF!</definedName>
    <definedName name="EF" localSheetId="76">#REF!</definedName>
    <definedName name="EF" localSheetId="77">#REF!</definedName>
    <definedName name="EF" localSheetId="78">#REF!</definedName>
    <definedName name="EF" localSheetId="79">#REF!</definedName>
    <definedName name="EF" localSheetId="80">#REF!</definedName>
    <definedName name="EF" localSheetId="81">#REF!</definedName>
    <definedName name="EF" localSheetId="3">#REF!</definedName>
    <definedName name="EF" localSheetId="72">#REF!</definedName>
    <definedName name="EF" localSheetId="56">#REF!</definedName>
    <definedName name="EF" localSheetId="1">#REF!</definedName>
    <definedName name="EF" localSheetId="0">#REF!</definedName>
    <definedName name="EF" localSheetId="82">#REF!</definedName>
    <definedName name="EF">#REF!</definedName>
    <definedName name="EG" localSheetId="1">#REF!</definedName>
    <definedName name="EG" localSheetId="0">#REF!</definedName>
    <definedName name="EG">#REF!</definedName>
    <definedName name="ＥＨＰ機器" localSheetId="1">#REF!</definedName>
    <definedName name="ＥＨＰ機器" localSheetId="0">#REF!</definedName>
    <definedName name="ＥＨＰ機器">#REF!</definedName>
    <definedName name="EK" localSheetId="73">#REF!</definedName>
    <definedName name="EK" localSheetId="74">#REF!</definedName>
    <definedName name="EK" localSheetId="75">#REF!</definedName>
    <definedName name="EK" localSheetId="76">#REF!</definedName>
    <definedName name="EK" localSheetId="77">#REF!</definedName>
    <definedName name="EK" localSheetId="78">#REF!</definedName>
    <definedName name="EK" localSheetId="79">#REF!</definedName>
    <definedName name="EK" localSheetId="80">#REF!</definedName>
    <definedName name="EK" localSheetId="81">#REF!</definedName>
    <definedName name="EK" localSheetId="3">#REF!</definedName>
    <definedName name="EK" localSheetId="72">#REF!</definedName>
    <definedName name="EK" localSheetId="56">#REF!</definedName>
    <definedName name="EK" localSheetId="1">#REF!</definedName>
    <definedName name="EK" localSheetId="0">#REF!</definedName>
    <definedName name="EK" localSheetId="82">#REF!</definedName>
    <definedName name="EK">#REF!</definedName>
    <definedName name="END">#N/A</definedName>
    <definedName name="ENDOU">#REF!</definedName>
    <definedName name="ENKAKU">#REF!</definedName>
    <definedName name="ENKYOKU">#REF!</definedName>
    <definedName name="ENTOTU">#REF!</definedName>
    <definedName name="EO">#REF!</definedName>
    <definedName name="ere">#REF!</definedName>
    <definedName name="ES" localSheetId="73">#REF!</definedName>
    <definedName name="ES" localSheetId="74">#REF!</definedName>
    <definedName name="ES" localSheetId="75">#REF!</definedName>
    <definedName name="ES" localSheetId="76">#REF!</definedName>
    <definedName name="ES" localSheetId="77">#REF!</definedName>
    <definedName name="ES" localSheetId="78">#REF!</definedName>
    <definedName name="ES" localSheetId="79">#REF!</definedName>
    <definedName name="ES" localSheetId="80">#REF!</definedName>
    <definedName name="ES" localSheetId="81">#REF!</definedName>
    <definedName name="ES" localSheetId="3">#REF!</definedName>
    <definedName name="ES" localSheetId="72">#REF!</definedName>
    <definedName name="ES" localSheetId="56">#REF!</definedName>
    <definedName name="ES" localSheetId="1">#REF!</definedName>
    <definedName name="ES" localSheetId="0">#REF!</definedName>
    <definedName name="ES" localSheetId="82">#REF!</definedName>
    <definedName name="ES">#REF!</definedName>
    <definedName name="EV" localSheetId="73">#REF!</definedName>
    <definedName name="EV" localSheetId="74">#REF!</definedName>
    <definedName name="EV" localSheetId="75">#REF!</definedName>
    <definedName name="EV" localSheetId="76">#REF!</definedName>
    <definedName name="EV" localSheetId="77">#REF!</definedName>
    <definedName name="EV" localSheetId="78">#REF!</definedName>
    <definedName name="EV" localSheetId="79">#REF!</definedName>
    <definedName name="EV" localSheetId="80">#REF!</definedName>
    <definedName name="EV" localSheetId="81">#REF!</definedName>
    <definedName name="EV" localSheetId="3">#REF!</definedName>
    <definedName name="EV" localSheetId="72">#REF!</definedName>
    <definedName name="EV" localSheetId="56">#REF!</definedName>
    <definedName name="EV" localSheetId="1">#REF!</definedName>
    <definedName name="EV" localSheetId="0">#REF!</definedName>
    <definedName name="EV" localSheetId="82">#REF!</definedName>
    <definedName name="EV">#REF!</definedName>
    <definedName name="F" localSheetId="73">#REF!</definedName>
    <definedName name="F" localSheetId="74">#REF!</definedName>
    <definedName name="F" localSheetId="75">#REF!</definedName>
    <definedName name="F" localSheetId="76">#REF!</definedName>
    <definedName name="F" localSheetId="77">#REF!</definedName>
    <definedName name="F" localSheetId="78">#REF!</definedName>
    <definedName name="F" localSheetId="79">#REF!</definedName>
    <definedName name="F" localSheetId="80">#REF!</definedName>
    <definedName name="F" localSheetId="81">#REF!</definedName>
    <definedName name="F" localSheetId="3">#REF!</definedName>
    <definedName name="F" localSheetId="72">#REF!</definedName>
    <definedName name="F" localSheetId="56">#REF!</definedName>
    <definedName name="F" localSheetId="1">#REF!</definedName>
    <definedName name="F" localSheetId="0">#REF!</definedName>
    <definedName name="F" localSheetId="82">#REF!</definedName>
    <definedName name="F">#REF!</definedName>
    <definedName name="FF断面">#REF!</definedName>
    <definedName name="FF有効">#REF!</definedName>
    <definedName name="fill2" hidden="1">#REF!</definedName>
    <definedName name="FLAG1">#REF!</definedName>
    <definedName name="FO">#REF!</definedName>
    <definedName name="G" localSheetId="73">#REF!</definedName>
    <definedName name="G" localSheetId="74">#REF!</definedName>
    <definedName name="G" localSheetId="75">#REF!</definedName>
    <definedName name="G" localSheetId="76">#REF!</definedName>
    <definedName name="G" localSheetId="77">#REF!</definedName>
    <definedName name="G" localSheetId="78">#REF!</definedName>
    <definedName name="G" localSheetId="79">#REF!</definedName>
    <definedName name="G" localSheetId="80">#REF!</definedName>
    <definedName name="G" localSheetId="81">#REF!</definedName>
    <definedName name="G" localSheetId="3">#REF!</definedName>
    <definedName name="G" localSheetId="72">#REF!</definedName>
    <definedName name="G" localSheetId="56">#REF!</definedName>
    <definedName name="ｇ" localSheetId="1">#REF!</definedName>
    <definedName name="G" localSheetId="0">#REF!</definedName>
    <definedName name="G" localSheetId="82">#REF!</definedName>
    <definedName name="G">#REF!</definedName>
    <definedName name="GENBAZIMUSHO">#REF!</definedName>
    <definedName name="ｇｇｇ">#REF!</definedName>
    <definedName name="ＧＨＰ機器" localSheetId="1">#REF!</definedName>
    <definedName name="ＧＨＰ機器" localSheetId="0">#REF!</definedName>
    <definedName name="ＧＨＰ機器">#REF!</definedName>
    <definedName name="GK">#REF!</definedName>
    <definedName name="GO">#REF!</definedName>
    <definedName name="H" localSheetId="73">#REF!</definedName>
    <definedName name="H" localSheetId="74">#REF!</definedName>
    <definedName name="H" localSheetId="75">#REF!</definedName>
    <definedName name="H" localSheetId="76">#REF!</definedName>
    <definedName name="H" localSheetId="77">#REF!</definedName>
    <definedName name="H" localSheetId="78">#REF!</definedName>
    <definedName name="H" localSheetId="79">#REF!</definedName>
    <definedName name="H" localSheetId="80">#REF!</definedName>
    <definedName name="H" localSheetId="81">#REF!</definedName>
    <definedName name="H" localSheetId="3">#REF!</definedName>
    <definedName name="H" localSheetId="72">#REF!</definedName>
    <definedName name="H" localSheetId="56">#REF!</definedName>
    <definedName name="H" localSheetId="0">#REF!</definedName>
    <definedName name="H" localSheetId="82">#REF!</definedName>
    <definedName name="H">#REF!</definedName>
    <definedName name="H.GENBA">#REF!</definedName>
    <definedName name="HASUUSYORI">#REF!</definedName>
    <definedName name="HBC">#REF!</definedName>
    <definedName name="HBU">#REF!</definedName>
    <definedName name="HGK">#REF!</definedName>
    <definedName name="HIGK">#REF!</definedName>
    <definedName name="HIK">#REF!</definedName>
    <definedName name="HKA">#REF!</definedName>
    <definedName name="HKG">#REF!</definedName>
    <definedName name="HKJ">#REF!</definedName>
    <definedName name="HKJS">#REF!</definedName>
    <definedName name="HKKS">#REF!</definedName>
    <definedName name="HKKTS">#REF!</definedName>
    <definedName name="HKUI">#REF!</definedName>
    <definedName name="HNIJI">#REF!</definedName>
    <definedName name="HNIZI">#REF!</definedName>
    <definedName name="HO" localSheetId="0">#REF!</definedName>
    <definedName name="HO">#REF!</definedName>
    <definedName name="HPC">#REF!</definedName>
    <definedName name="HSGK">#REF!</definedName>
    <definedName name="HSOT">#REF!</definedName>
    <definedName name="HST">#REF!</definedName>
    <definedName name="HT">#REF!</definedName>
    <definedName name="HTKJ">#REF!</definedName>
    <definedName name="HTMEN">#REF!</definedName>
    <definedName name="HTML_CodePage" hidden="1">932</definedName>
    <definedName name="HTML_Control" localSheetId="4" hidden="1">{"'予定表'!$A$1:$W$38"}</definedName>
    <definedName name="HTML_Control" localSheetId="73" hidden="1">{"'予定表'!$A$1:$W$38"}</definedName>
    <definedName name="HTML_Control" localSheetId="57" hidden="1">{"'予定表'!$A$1:$W$38"}</definedName>
    <definedName name="HTML_Control" localSheetId="40" hidden="1">{"'予定表'!$A$1:$W$38"}</definedName>
    <definedName name="HTML_Control" localSheetId="32" hidden="1">{"'予定表'!$A$1:$W$38"}</definedName>
    <definedName name="HTML_Control" localSheetId="5" hidden="1">{"'予定表'!$A$1:$W$38"}</definedName>
    <definedName name="HTML_Control" localSheetId="74" hidden="1">{"'予定表'!$A$1:$W$38"}</definedName>
    <definedName name="HTML_Control" localSheetId="58" hidden="1">{"'予定表'!$A$1:$W$38"}</definedName>
    <definedName name="HTML_Control" localSheetId="41" hidden="1">{"'予定表'!$A$1:$W$38"}</definedName>
    <definedName name="HTML_Control" localSheetId="33" hidden="1">{"'予定表'!$A$1:$W$38"}</definedName>
    <definedName name="HTML_Control" localSheetId="6" hidden="1">{"'予定表'!$A$1:$W$38"}</definedName>
    <definedName name="HTML_Control" localSheetId="75" hidden="1">{"'予定表'!$A$1:$W$38"}</definedName>
    <definedName name="HTML_Control" localSheetId="59" hidden="1">{"'予定表'!$A$1:$W$38"}</definedName>
    <definedName name="HTML_Control" localSheetId="42" hidden="1">{"'予定表'!$A$1:$W$38"}</definedName>
    <definedName name="HTML_Control" localSheetId="34" hidden="1">{"'予定表'!$A$1:$W$38"}</definedName>
    <definedName name="HTML_Control" localSheetId="7" hidden="1">{"'予定表'!$A$1:$W$38"}</definedName>
    <definedName name="HTML_Control" localSheetId="60" hidden="1">{"'予定表'!$A$1:$W$38"}</definedName>
    <definedName name="HTML_Control" localSheetId="43" hidden="1">{"'予定表'!$A$1:$W$38"}</definedName>
    <definedName name="HTML_Control" localSheetId="8" hidden="1">{"'予定表'!$A$1:$W$38"}</definedName>
    <definedName name="HTML_Control" localSheetId="44" hidden="1">{"'予定表'!$A$1:$W$38"}</definedName>
    <definedName name="HTML_Control" localSheetId="35" hidden="1">{"'予定表'!$A$1:$W$38"}</definedName>
    <definedName name="HTML_Control" localSheetId="61" hidden="1">{"'予定表'!$A$1:$W$38"}</definedName>
    <definedName name="HTML_Control" localSheetId="9" hidden="1">{"'予定表'!$A$1:$W$38"}</definedName>
    <definedName name="HTML_Control" localSheetId="76" hidden="1">{"'予定表'!$A$1:$W$38"}</definedName>
    <definedName name="HTML_Control" localSheetId="62" hidden="1">{"'予定表'!$A$1:$W$38"}</definedName>
    <definedName name="HTML_Control" localSheetId="45" hidden="1">{"'予定表'!$A$1:$W$38"}</definedName>
    <definedName name="HTML_Control" localSheetId="36" hidden="1">{"'予定表'!$A$1:$W$38"}</definedName>
    <definedName name="HTML_Control" localSheetId="10" hidden="1">{"'予定表'!$A$1:$W$38"}</definedName>
    <definedName name="HTML_Control" localSheetId="77" hidden="1">{"'予定表'!$A$1:$W$38"}</definedName>
    <definedName name="HTML_Control" localSheetId="63" hidden="1">{"'予定表'!$A$1:$W$38"}</definedName>
    <definedName name="HTML_Control" localSheetId="46" hidden="1">{"'予定表'!$A$1:$W$38"}</definedName>
    <definedName name="HTML_Control" localSheetId="37" hidden="1">{"'予定表'!$A$1:$W$38"}</definedName>
    <definedName name="HTML_Control" localSheetId="11" hidden="1">{"'予定表'!$A$1:$W$38"}</definedName>
    <definedName name="HTML_Control" localSheetId="78" hidden="1">{"'予定表'!$A$1:$W$38"}</definedName>
    <definedName name="HTML_Control" localSheetId="64" hidden="1">{"'予定表'!$A$1:$W$38"}</definedName>
    <definedName name="HTML_Control" localSheetId="47" hidden="1">{"'予定表'!$A$1:$W$38"}</definedName>
    <definedName name="HTML_Control" localSheetId="38" hidden="1">{"'予定表'!$A$1:$W$38"}</definedName>
    <definedName name="HTML_Control" localSheetId="12" hidden="1">{"'予定表'!$A$1:$W$38"}</definedName>
    <definedName name="HTML_Control" localSheetId="65" hidden="1">{"'予定表'!$A$1:$W$38"}</definedName>
    <definedName name="HTML_Control" localSheetId="48" hidden="1">{"'予定表'!$A$1:$W$38"}</definedName>
    <definedName name="HTML_Control" localSheetId="13" hidden="1">{"'予定表'!$A$1:$W$38"}</definedName>
    <definedName name="HTML_Control" localSheetId="49" hidden="1">{"'予定表'!$A$1:$W$38"}</definedName>
    <definedName name="HTML_Control" localSheetId="14" hidden="1">{"'予定表'!$A$1:$W$38"}</definedName>
    <definedName name="HTML_Control" localSheetId="66" hidden="1">{"'予定表'!$A$1:$W$38"}</definedName>
    <definedName name="HTML_Control" localSheetId="50" hidden="1">{"'予定表'!$A$1:$W$38"}</definedName>
    <definedName name="HTML_Control" localSheetId="15" hidden="1">{"'予定表'!$A$1:$W$38"}</definedName>
    <definedName name="HTML_Control" localSheetId="51" hidden="1">{"'予定表'!$A$1:$W$38"}</definedName>
    <definedName name="HTML_Control" localSheetId="16" hidden="1">{"'予定表'!$A$1:$W$38"}</definedName>
    <definedName name="HTML_Control" localSheetId="17" hidden="1">{"'予定表'!$A$1:$W$38"}</definedName>
    <definedName name="HTML_Control" localSheetId="79" hidden="1">{"'予定表'!$A$1:$W$38"}</definedName>
    <definedName name="HTML_Control" localSheetId="67" hidden="1">{"'予定表'!$A$1:$W$38"}</definedName>
    <definedName name="HTML_Control" localSheetId="52" hidden="1">{"'予定表'!$A$1:$W$38"}</definedName>
    <definedName name="HTML_Control" localSheetId="39" hidden="1">{"'予定表'!$A$1:$W$38"}</definedName>
    <definedName name="HTML_Control" localSheetId="18" hidden="1">{"'予定表'!$A$1:$W$38"}</definedName>
    <definedName name="HTML_Control" localSheetId="53" hidden="1">{"'予定表'!$A$1:$W$38"}</definedName>
    <definedName name="HTML_Control" localSheetId="19" hidden="1">{"'予定表'!$A$1:$W$38"}</definedName>
    <definedName name="HTML_Control" localSheetId="54" hidden="1">{"'予定表'!$A$1:$W$38"}</definedName>
    <definedName name="HTML_Control" localSheetId="68" hidden="1">{"'予定表'!$A$1:$W$38"}</definedName>
    <definedName name="HTML_Control" localSheetId="20" hidden="1">{"'予定表'!$A$1:$W$38"}</definedName>
    <definedName name="HTML_Control" localSheetId="21" hidden="1">{"'予定表'!$A$1:$W$38"}</definedName>
    <definedName name="HTML_Control" localSheetId="22" hidden="1">{"'予定表'!$A$1:$W$38"}</definedName>
    <definedName name="HTML_Control" localSheetId="23" hidden="1">{"'予定表'!$A$1:$W$38"}</definedName>
    <definedName name="HTML_Control" localSheetId="24" hidden="1">{"'予定表'!$A$1:$W$38"}</definedName>
    <definedName name="HTML_Control" localSheetId="25" hidden="1">{"'予定表'!$A$1:$W$38"}</definedName>
    <definedName name="HTML_Control" localSheetId="69" hidden="1">{"'予定表'!$A$1:$W$38"}</definedName>
    <definedName name="HTML_Control" localSheetId="26" hidden="1">{"'予定表'!$A$1:$W$38"}</definedName>
    <definedName name="HTML_Control" localSheetId="27" hidden="1">{"'予定表'!$A$1:$W$38"}</definedName>
    <definedName name="HTML_Control" localSheetId="55" hidden="1">{"'予定表'!$A$1:$W$38"}</definedName>
    <definedName name="HTML_Control" localSheetId="28" hidden="1">{"'予定表'!$A$1:$W$38"}</definedName>
    <definedName name="HTML_Control" localSheetId="29" hidden="1">{"'予定表'!$A$1:$W$38"}</definedName>
    <definedName name="HTML_Control" localSheetId="80" hidden="1">{"'予定表'!$A$1:$W$38"}</definedName>
    <definedName name="HTML_Control" localSheetId="70" hidden="1">{"'予定表'!$A$1:$W$38"}</definedName>
    <definedName name="HTML_Control" localSheetId="30" hidden="1">{"'予定表'!$A$1:$W$38"}</definedName>
    <definedName name="HTML_Control" localSheetId="81" hidden="1">{"'予定表'!$A$1:$W$38"}</definedName>
    <definedName name="HTML_Control" localSheetId="71" hidden="1">{"'予定表'!$A$1:$W$38"}</definedName>
    <definedName name="HTML_Control" localSheetId="31" hidden="1">{"'予定表'!$A$1:$W$38"}</definedName>
    <definedName name="HTML_Control" localSheetId="3" hidden="1">{"'予定表'!$A$1:$W$38"}</definedName>
    <definedName name="HTML_Control" localSheetId="72" hidden="1">{"'予定表'!$A$1:$W$38"}</definedName>
    <definedName name="HTML_Control" localSheetId="2" hidden="1">{"'予定表'!$A$1:$W$38"}</definedName>
    <definedName name="HTML_Control" localSheetId="56" hidden="1">{"'予定表'!$A$1:$W$38"}</definedName>
    <definedName name="HTML_Control" localSheetId="1" hidden="1">{"'予定表'!$A$1:$W$38"}</definedName>
    <definedName name="HTML_Control" localSheetId="0" hidden="1">{"'予定表'!$A$1:$W$38"}</definedName>
    <definedName name="HTML_Control" localSheetId="82" hidden="1">{"'予定表'!$A$1:$W$38"}</definedName>
    <definedName name="HTML_Control" hidden="1">{"'予定表'!$A$1:$W$38"}</definedName>
    <definedName name="HTML_Description" hidden="1">""</definedName>
    <definedName name="HTML_Email" hidden="1">"masatoshi@togiya.net"</definedName>
    <definedName name="HTML_Header" hidden="1">"予定表"</definedName>
    <definedName name="HTML_LastUpdate" hidden="1">"01/02/01"</definedName>
    <definedName name="HTML_LineAfter" hidden="1">TRUE</definedName>
    <definedName name="HTML_LineBefore" hidden="1">TRUE</definedName>
    <definedName name="HTML_Name" hidden="1">"硎谷 将紀"</definedName>
    <definedName name="HTML_OBDlg2" hidden="1">TRUE</definedName>
    <definedName name="HTML_OBDlg4" hidden="1">TRUE</definedName>
    <definedName name="HTML_OS" hidden="1">0</definedName>
    <definedName name="HTML_PathFile" hidden="1">"A:\My Documents\ﾎｰﾑﾍﾟｰｼﾞ\予定.htm"</definedName>
    <definedName name="HTML_Title" hidden="1">"予定表"</definedName>
    <definedName name="HTS">#REF!</definedName>
    <definedName name="HUKJ">#REF!</definedName>
    <definedName name="I" localSheetId="73">#REF!</definedName>
    <definedName name="I" localSheetId="74">#REF!</definedName>
    <definedName name="I" localSheetId="75">#REF!</definedName>
    <definedName name="I" localSheetId="76">#REF!</definedName>
    <definedName name="I" localSheetId="77">#REF!</definedName>
    <definedName name="I" localSheetId="78">#REF!</definedName>
    <definedName name="I" localSheetId="79">#REF!</definedName>
    <definedName name="I" localSheetId="80">#REF!</definedName>
    <definedName name="I" localSheetId="81">#REF!</definedName>
    <definedName name="I" localSheetId="3">#REF!</definedName>
    <definedName name="I" localSheetId="72">#REF!</definedName>
    <definedName name="I" localSheetId="56">#REF!</definedName>
    <definedName name="I" localSheetId="1">#REF!</definedName>
    <definedName name="I" localSheetId="0">#REF!</definedName>
    <definedName name="I" localSheetId="82">#REF!</definedName>
    <definedName name="I">#REF!</definedName>
    <definedName name="IAS" localSheetId="73">#REF!</definedName>
    <definedName name="IAS" localSheetId="74">#REF!</definedName>
    <definedName name="IAS" localSheetId="75">#REF!</definedName>
    <definedName name="IAS" localSheetId="76">#REF!</definedName>
    <definedName name="IAS" localSheetId="77">#REF!</definedName>
    <definedName name="IAS" localSheetId="78">#REF!</definedName>
    <definedName name="IAS" localSheetId="79">#REF!</definedName>
    <definedName name="IAS" localSheetId="80">#REF!</definedName>
    <definedName name="IAS" localSheetId="81">#REF!</definedName>
    <definedName name="IAS" localSheetId="3">#REF!</definedName>
    <definedName name="IAS" localSheetId="72">#REF!</definedName>
    <definedName name="IAS" localSheetId="56">#REF!</definedName>
    <definedName name="IAS" localSheetId="1">#REF!</definedName>
    <definedName name="IAS" localSheetId="0">#REF!</definedName>
    <definedName name="IAS" localSheetId="82">#REF!</definedName>
    <definedName name="IAS">#REF!</definedName>
    <definedName name="IGK">#REF!</definedName>
    <definedName name="IK">#REF!</definedName>
    <definedName name="INP0">#REF!</definedName>
    <definedName name="input">#REF!</definedName>
    <definedName name="IO">#REF!</definedName>
    <definedName name="IPPAN.HOSEI">#REF!</definedName>
    <definedName name="Ｉ複合施設棟別紙明細【新】">#REF!</definedName>
    <definedName name="JO">#REF!</definedName>
    <definedName name="Ｋ" localSheetId="1">#REF!</definedName>
    <definedName name="Ｋ" localSheetId="0">#REF!</definedName>
    <definedName name="Ｋ">#REF!</definedName>
    <definedName name="KA">#REF!</definedName>
    <definedName name="KASA">#REF!</definedName>
    <definedName name="KBFR">#REF!</definedName>
    <definedName name="KEISEN1">#REF!</definedName>
    <definedName name="KEISEN2">#REF!</definedName>
    <definedName name="KG">#REF!</definedName>
    <definedName name="KJ">#REF!</definedName>
    <definedName name="KJS">#REF!</definedName>
    <definedName name="KKI" localSheetId="1">#REF!</definedName>
    <definedName name="KKI" localSheetId="0">#REF!</definedName>
    <definedName name="KKI">#REF!</definedName>
    <definedName name="kkk">#REF!</definedName>
    <definedName name="KKS">#REF!</definedName>
    <definedName name="KKTS">#REF!</definedName>
    <definedName name="KMEN">#REF!</definedName>
    <definedName name="KO">#REF!</definedName>
    <definedName name="ktu">#REF!</definedName>
    <definedName name="KUI" localSheetId="1">#REF!</definedName>
    <definedName name="KUI" localSheetId="0">#REF!</definedName>
    <definedName name="KUI">#REF!</definedName>
    <definedName name="KUKAKU">#REF!</definedName>
    <definedName name="KUKYOKU">#REF!</definedName>
    <definedName name="kuutyou">#REF!</definedName>
    <definedName name="LL" localSheetId="73">#REF!</definedName>
    <definedName name="LL" localSheetId="74">#REF!</definedName>
    <definedName name="LL" localSheetId="75">#REF!</definedName>
    <definedName name="LL" localSheetId="76">#REF!</definedName>
    <definedName name="LL" localSheetId="77">#REF!</definedName>
    <definedName name="LL" localSheetId="78">#REF!</definedName>
    <definedName name="LL" localSheetId="79">#REF!</definedName>
    <definedName name="LL" localSheetId="80">#REF!</definedName>
    <definedName name="LL" localSheetId="81">#REF!</definedName>
    <definedName name="LL" localSheetId="3">#REF!</definedName>
    <definedName name="LL" localSheetId="72">#REF!</definedName>
    <definedName name="LL" localSheetId="56">#REF!</definedName>
    <definedName name="LL" localSheetId="1">#REF!</definedName>
    <definedName name="LL" localSheetId="0">#REF!</definedName>
    <definedName name="LL" localSheetId="82">#REF!</definedName>
    <definedName name="LL">#REF!</definedName>
    <definedName name="LO">#REF!</definedName>
    <definedName name="LOOP">#REF!</definedName>
    <definedName name="LOOPN" localSheetId="0">#REF!</definedName>
    <definedName name="LOOPS" localSheetId="0">#REF!</definedName>
    <definedName name="LOOP入" localSheetId="0">#REF!</definedName>
    <definedName name="LOOP抜" localSheetId="0">#REF!</definedName>
    <definedName name="L型溝取替">#REF!</definedName>
    <definedName name="Ｍ" localSheetId="73">#REF!</definedName>
    <definedName name="Ｍ" localSheetId="74">#REF!</definedName>
    <definedName name="Ｍ" localSheetId="75">#REF!</definedName>
    <definedName name="Ｍ" localSheetId="76">#REF!</definedName>
    <definedName name="Ｍ" localSheetId="77">#REF!</definedName>
    <definedName name="Ｍ" localSheetId="78">#REF!</definedName>
    <definedName name="Ｍ" localSheetId="79">#REF!</definedName>
    <definedName name="Ｍ" localSheetId="80">#REF!</definedName>
    <definedName name="Ｍ" localSheetId="81">#REF!</definedName>
    <definedName name="Ｍ" localSheetId="3">#REF!</definedName>
    <definedName name="Ｍ" localSheetId="72">#REF!</definedName>
    <definedName name="Ｍ" localSheetId="56">#REF!</definedName>
    <definedName name="Ｍ" localSheetId="1">#REF!</definedName>
    <definedName name="Ｍ" localSheetId="0">#REF!</definedName>
    <definedName name="Ｍ" localSheetId="82">#REF!</definedName>
    <definedName name="Ｍ">#REF!</definedName>
    <definedName name="M_10">#N/A</definedName>
    <definedName name="M_11">#N/A</definedName>
    <definedName name="M_5">#N/A</definedName>
    <definedName name="M_6">#N/A</definedName>
    <definedName name="M_7">#N/A</definedName>
    <definedName name="M_8">#N/A</definedName>
    <definedName name="M_9">#N/A</definedName>
    <definedName name="MEN">#REF!</definedName>
    <definedName name="MENU11">#REF!</definedName>
    <definedName name="MENU110">#REF!</definedName>
    <definedName name="MENU112">#REF!</definedName>
    <definedName name="MENU120">#REF!</definedName>
    <definedName name="MENU2">#REF!</definedName>
    <definedName name="MENU200">#REF!</definedName>
    <definedName name="MENU3">#REF!</definedName>
    <definedName name="MENU300">#REF!</definedName>
    <definedName name="MENUA" localSheetId="0">#REF!</definedName>
    <definedName name="MENUB" localSheetId="0">#REF!</definedName>
    <definedName name="MENUE" localSheetId="0">#REF!</definedName>
    <definedName name="MENUP" localSheetId="0">#REF!</definedName>
    <definedName name="MENUP2" localSheetId="0">#REF!</definedName>
    <definedName name="mjuy">#REF!</definedName>
    <definedName name="ｍｍｍ">#REF!</definedName>
    <definedName name="MO">#REF!</definedName>
    <definedName name="n" localSheetId="73">#REF!</definedName>
    <definedName name="n" localSheetId="74">#REF!</definedName>
    <definedName name="n" localSheetId="75">#REF!</definedName>
    <definedName name="n" localSheetId="76">#REF!</definedName>
    <definedName name="n" localSheetId="77">#REF!</definedName>
    <definedName name="n" localSheetId="78">#REF!</definedName>
    <definedName name="n" localSheetId="79">#REF!</definedName>
    <definedName name="n" localSheetId="80">#REF!</definedName>
    <definedName name="n" localSheetId="81">#REF!</definedName>
    <definedName name="n" localSheetId="3">#REF!</definedName>
    <definedName name="n" localSheetId="72">#REF!</definedName>
    <definedName name="n" localSheetId="56">#REF!</definedName>
    <definedName name="n" localSheetId="1">#REF!</definedName>
    <definedName name="n" localSheetId="0">#REF!</definedName>
    <definedName name="n" localSheetId="82">#REF!</definedName>
    <definedName name="n">#REF!</definedName>
    <definedName name="NAIYOU" localSheetId="1">#REF!</definedName>
    <definedName name="NAIYOU" localSheetId="0">#REF!</definedName>
    <definedName name="NAIYOU">#REF!</definedName>
    <definedName name="NAME1">#REF!</definedName>
    <definedName name="NAME2">#REF!</definedName>
    <definedName name="NAME4">#REF!</definedName>
    <definedName name="NAME6">#REF!</definedName>
    <definedName name="NENRYOU">#REF!</definedName>
    <definedName name="NIJI">#REF!</definedName>
    <definedName name="NIZI">#REF!</definedName>
    <definedName name="NO">#REF!</definedName>
    <definedName name="OO">#REF!</definedName>
    <definedName name="P" localSheetId="73">#REF!</definedName>
    <definedName name="P" localSheetId="74">#REF!</definedName>
    <definedName name="P" localSheetId="75">#REF!</definedName>
    <definedName name="P" localSheetId="76">#REF!</definedName>
    <definedName name="P" localSheetId="77">#REF!</definedName>
    <definedName name="P" localSheetId="78">#REF!</definedName>
    <definedName name="P" localSheetId="79">#REF!</definedName>
    <definedName name="P" localSheetId="80">#REF!</definedName>
    <definedName name="P" localSheetId="81">#REF!</definedName>
    <definedName name="P" localSheetId="3">#REF!</definedName>
    <definedName name="P" localSheetId="72">#REF!</definedName>
    <definedName name="P" localSheetId="56">#REF!</definedName>
    <definedName name="P" localSheetId="1">#REF!</definedName>
    <definedName name="P" localSheetId="0">#REF!</definedName>
    <definedName name="P" localSheetId="82">#REF!</definedName>
    <definedName name="P">#REF!</definedName>
    <definedName name="P.GENBA.KAI">#REF!</definedName>
    <definedName name="P.GENBA.SIN">#REF!</definedName>
    <definedName name="P.IPPAN">#REF!</definedName>
    <definedName name="P.KYOUTUU.KAI">#REF!</definedName>
    <definedName name="P.KYOUTUU.SIN">#REF!</definedName>
    <definedName name="PAGE01">#REF!</definedName>
    <definedName name="PAGE23" localSheetId="0">#REF!</definedName>
    <definedName name="PAGE23">#REF!</definedName>
    <definedName name="PAGE24" localSheetId="0">#REF!</definedName>
    <definedName name="PAGE24">#REF!</definedName>
    <definedName name="PAGE26" localSheetId="0">#REF!</definedName>
    <definedName name="PAGE26">#REF!</definedName>
    <definedName name="PAGE27" localSheetId="0">#REF!</definedName>
    <definedName name="PAGE27">#REF!</definedName>
    <definedName name="PAGE28" localSheetId="0">#REF!</definedName>
    <definedName name="PAGE28">#REF!</definedName>
    <definedName name="PC">#REF!</definedName>
    <definedName name="PO">#REF!</definedName>
    <definedName name="POP1RTRTPOP2RTRTPOP3RTRTPOP4RTR">#REF!</definedName>
    <definedName name="POPWIN">#REF!</definedName>
    <definedName name="PR">#REF!</definedName>
    <definedName name="Print" localSheetId="1">#REF!</definedName>
    <definedName name="PRINT" localSheetId="0">#N/A</definedName>
    <definedName name="Print">#REF!</definedName>
    <definedName name="PRINT_AR01">#REF!</definedName>
    <definedName name="PRINT_AR02">#REF!</definedName>
    <definedName name="_xlnm.Print_Area" localSheetId="4">①!$B$1:$L$34</definedName>
    <definedName name="_xlnm.Print_Area" localSheetId="73">①工場棟!$B$1:$L$98</definedName>
    <definedName name="_xlnm.Print_Area" localSheetId="57">'①工場棟(電気)'!$B$1:$L$642</definedName>
    <definedName name="_xlnm.Print_Area" localSheetId="40">①発生材!$B$1:$L$66</definedName>
    <definedName name="_xlnm.Print_Area" localSheetId="32">①備品!$B$1:$L$130</definedName>
    <definedName name="_xlnm.Print_Area" localSheetId="5">②!$B$1:$L$34</definedName>
    <definedName name="_xlnm.Print_Area" localSheetId="74">②事務所棟A!$B$1:$L$98</definedName>
    <definedName name="_xlnm.Print_Area" localSheetId="58">'②事務所棟A(電気)'!$B$1:$L$226</definedName>
    <definedName name="_xlnm.Print_Area" localSheetId="41">②発生材!$B$1:$L$66</definedName>
    <definedName name="_xlnm.Print_Area" localSheetId="33">②備品!$B$1:$L$162</definedName>
    <definedName name="_xlnm.Print_Area" localSheetId="6">③!$B$1:$L$34</definedName>
    <definedName name="_xlnm.Print_Area" localSheetId="75">③事務所B棟!$B$1:$L$130</definedName>
    <definedName name="_xlnm.Print_Area" localSheetId="59">'③事務所棟B(電気)'!$B$1:$L$258</definedName>
    <definedName name="_xlnm.Print_Area" localSheetId="42">③発生材!$B$1:$L$66</definedName>
    <definedName name="_xlnm.Print_Area" localSheetId="34">③備品!$B$1:$L$130</definedName>
    <definedName name="_xlnm.Print_Area" localSheetId="7">④!$B$1:$L$34</definedName>
    <definedName name="_xlnm.Print_Area" localSheetId="60">'④切粉置場(電気)'!$B$1:$L$66</definedName>
    <definedName name="_xlnm.Print_Area" localSheetId="43">④発生材!$B$1:$L$34</definedName>
    <definedName name="_xlnm.Print_Area" localSheetId="8">⑤!$B$1:$L$34</definedName>
    <definedName name="_xlnm.Print_Area" localSheetId="44">⑤発生材!$B$1:$L$66</definedName>
    <definedName name="_xlnm.Print_Area" localSheetId="35">⑤備品!$B$1:$L$34</definedName>
    <definedName name="_xlnm.Print_Area" localSheetId="61">'⑤変電所棟(電気)'!$B$1:$L$130</definedName>
    <definedName name="_xlnm.Print_Area" localSheetId="9">⑥!$B$1:$L$34</definedName>
    <definedName name="_xlnm.Print_Area" localSheetId="76">⑥切断工場棟!$B$1:$L$34</definedName>
    <definedName name="_xlnm.Print_Area" localSheetId="62">'⑥切断工場棟(電気)'!$B$1:$L$194</definedName>
    <definedName name="_xlnm.Print_Area" localSheetId="45">⑥発生材!$B$1:$L$66</definedName>
    <definedName name="_xlnm.Print_Area" localSheetId="36">⑥備品!$B$1:$L$34</definedName>
    <definedName name="_xlnm.Print_Area" localSheetId="10">⑦!$B$1:$L$34</definedName>
    <definedName name="_xlnm.Print_Area" localSheetId="77">⑦受付棟!$B$1:$L$66</definedName>
    <definedName name="_xlnm.Print_Area" localSheetId="63">'⑦受付棟(電気)'!$B$1:$L$130</definedName>
    <definedName name="_xlnm.Print_Area" localSheetId="46">⑦発生材!$B$1:$L$66</definedName>
    <definedName name="_xlnm.Print_Area" localSheetId="37">⑦備品!$B$1:$L$34</definedName>
    <definedName name="_xlnm.Print_Area" localSheetId="11">⑧!$B$1:$L$34</definedName>
    <definedName name="_xlnm.Print_Area" localSheetId="78">⑧食堂棟!$B$1:$L$66</definedName>
    <definedName name="_xlnm.Print_Area" localSheetId="64">'⑧食堂棟(電気)'!$B$1:$L$162</definedName>
    <definedName name="_xlnm.Print_Area" localSheetId="47">⑧発生材!$B$1:$L$66</definedName>
    <definedName name="_xlnm.Print_Area" localSheetId="38">⑧備品!$B$1:$L$34</definedName>
    <definedName name="_xlnm.Print_Area" localSheetId="12">⑨!$B$1:$L$34</definedName>
    <definedName name="_xlnm.Print_Area" localSheetId="65">'⑨ｺﾝﾌﾟﾚｯｻｰ室棟(電気)'!$B$1:$L$130</definedName>
    <definedName name="_xlnm.Print_Area" localSheetId="48">⑨発生材!$B$1:$L$34</definedName>
    <definedName name="_xlnm.Print_Area" localSheetId="13">⑩!$B$1:$L$34</definedName>
    <definedName name="_xlnm.Print_Area" localSheetId="49">⑩発生材!$B$1:$L$34</definedName>
    <definedName name="_xlnm.Print_Area" localSheetId="14">⑪!$B$1:$L$34</definedName>
    <definedName name="_xlnm.Print_Area" localSheetId="66">'⑪シャワー室棟(電気)'!$B$1:$L$98</definedName>
    <definedName name="_xlnm.Print_Area" localSheetId="50">⑪発生材!$B$1:$L$66</definedName>
    <definedName name="_xlnm.Print_Area" localSheetId="15">⑫!$B$1:$L$34</definedName>
    <definedName name="_xlnm.Print_Area" localSheetId="51">⑫発生材!$B$1:$L$34</definedName>
    <definedName name="_xlnm.Print_Area" localSheetId="16">⑬!$B$1:$L$34</definedName>
    <definedName name="_xlnm.Print_Area" localSheetId="17">⑭!$B$1:$L$34</definedName>
    <definedName name="_xlnm.Print_Area" localSheetId="79">⑭ﾄｲﾚ棟!$B$1:$L$34</definedName>
    <definedName name="_xlnm.Print_Area" localSheetId="67">'⑭トイレ棟(電気)'!$B$1:$L$66</definedName>
    <definedName name="_xlnm.Print_Area" localSheetId="52">⑭発生材!$B$1:$L$66</definedName>
    <definedName name="_xlnm.Print_Area" localSheetId="39">⑭備品!$B$1:$L$34</definedName>
    <definedName name="_xlnm.Print_Area" localSheetId="18">⑮!$B$1:$L$34</definedName>
    <definedName name="_xlnm.Print_Area" localSheetId="53">⑮発生材!$B$1:$L$34</definedName>
    <definedName name="_xlnm.Print_Area" localSheetId="19">⑯!$B$1:$L$34</definedName>
    <definedName name="_xlnm.Print_Area" localSheetId="54">⑯㉒発生材!$B$1:$L$34</definedName>
    <definedName name="_xlnm.Print_Area" localSheetId="68">'⑯消防ポンプ室棟(電気)'!$B$1:$L$66</definedName>
    <definedName name="_xlnm.Print_Area" localSheetId="20">⑰!$B$1:$L$66</definedName>
    <definedName name="_xlnm.Print_Area" localSheetId="21">⑱!$B$1:$L$34</definedName>
    <definedName name="_xlnm.Print_Area" localSheetId="22">⑲!$B$1:$L$34</definedName>
    <definedName name="_xlnm.Print_Area" localSheetId="23">⑳!$B$1:$L$34</definedName>
    <definedName name="_xlnm.Print_Area" localSheetId="24">'㉑'!$B$1:$L$34</definedName>
    <definedName name="_xlnm.Print_Area" localSheetId="25">'㉒'!$B$1:$L$34</definedName>
    <definedName name="_xlnm.Print_Area" localSheetId="69">'㉒倉庫棟(電気)'!$B$1:$L$66</definedName>
    <definedName name="_xlnm.Print_Area" localSheetId="26">'㉓'!$B$1:$L$34</definedName>
    <definedName name="_xlnm.Print_Area" localSheetId="27">'㉔'!$B$1:$L$34</definedName>
    <definedName name="_xlnm.Print_Area" localSheetId="55">'㉔発生材'!$B$1:$L$34</definedName>
    <definedName name="_xlnm.Print_Area" localSheetId="28">'㉕'!$B$1:$L$34</definedName>
    <definedName name="_xlnm.Print_Area" localSheetId="29">'㉖外構 '!$B$1:$L$194</definedName>
    <definedName name="_xlnm.Print_Area" localSheetId="80">'㉖外構 (2)'!$B$1:$L$34</definedName>
    <definedName name="_xlnm.Print_Area" localSheetId="70">'㉖外構(電気)'!$B$1:$L$354</definedName>
    <definedName name="_xlnm.Print_Area" localSheetId="30">'㉗アスベスト除去'!$B$1:$L$98</definedName>
    <definedName name="_xlnm.Print_Area" localSheetId="81">'㉗運搬処分'!$B$1:$L$34</definedName>
    <definedName name="_xlnm.Print_Area" localSheetId="71">'㉗発生材処分費'!$B$1:$L$34</definedName>
    <definedName name="_xlnm.Print_Area" localSheetId="31">'㉘汚染土壌'!$B$1:$L$34</definedName>
    <definedName name="_xlnm.Print_Area" localSheetId="3">Ａ建築!$B$1:$L$66</definedName>
    <definedName name="_xlnm.Print_Area" localSheetId="72">機械頭!$B$1:$L$66</definedName>
    <definedName name="_xlnm.Print_Area" localSheetId="2">共通仮設積上げ!$B$1:$L$34</definedName>
    <definedName name="_xlnm.Print_Area" localSheetId="56">'電気設備　頭'!$B$1:$L$66</definedName>
    <definedName name="_xlnm.Print_Area" localSheetId="1">内訳書甲!$I$21:$Z$42</definedName>
    <definedName name="_xlnm.Print_Area" localSheetId="0">'表　　紙'!$B$3:$J$18</definedName>
    <definedName name="_xlnm.Print_Area" localSheetId="82">歩掛!$B$1:$L$66</definedName>
    <definedName name="_xlnm.Print_Area">#REF!</definedName>
    <definedName name="PRINT_AREA_01">#REF!</definedName>
    <definedName name="PRINT_AREA_02">#REF!</definedName>
    <definedName name="print_area_1">#REF!</definedName>
    <definedName name="print_area_2">#REF!</definedName>
    <definedName name="PRINT_AREA_MI" localSheetId="1">#REF!</definedName>
    <definedName name="PRINT_AREA_MI" localSheetId="0">#REF!</definedName>
    <definedName name="Print_Area_MI">#REF!</definedName>
    <definedName name="_xlnm.Print_Titles" localSheetId="4">①!$1:$2</definedName>
    <definedName name="_xlnm.Print_Titles" localSheetId="73">①工場棟!$1:$2</definedName>
    <definedName name="_xlnm.Print_Titles" localSheetId="57">'①工場棟(電気)'!$1:$2</definedName>
    <definedName name="_xlnm.Print_Titles" localSheetId="40">①発生材!$1:$2</definedName>
    <definedName name="_xlnm.Print_Titles" localSheetId="32">①備品!$1:$2</definedName>
    <definedName name="_xlnm.Print_Titles" localSheetId="5">②!$1:$2</definedName>
    <definedName name="_xlnm.Print_Titles" localSheetId="74">②事務所棟A!$1:$2</definedName>
    <definedName name="_xlnm.Print_Titles" localSheetId="58">'②事務所棟A(電気)'!$1:$2</definedName>
    <definedName name="_xlnm.Print_Titles" localSheetId="41">②発生材!$1:$2</definedName>
    <definedName name="_xlnm.Print_Titles" localSheetId="33">②備品!$1:$2</definedName>
    <definedName name="_xlnm.Print_Titles" localSheetId="6">③!$1:$2</definedName>
    <definedName name="_xlnm.Print_Titles" localSheetId="75">③事務所B棟!$1:$2</definedName>
    <definedName name="_xlnm.Print_Titles" localSheetId="59">'③事務所棟B(電気)'!$1:$2</definedName>
    <definedName name="_xlnm.Print_Titles" localSheetId="42">③発生材!$1:$2</definedName>
    <definedName name="_xlnm.Print_Titles" localSheetId="34">③備品!$1:$2</definedName>
    <definedName name="_xlnm.Print_Titles" localSheetId="7">④!$1:$2</definedName>
    <definedName name="_xlnm.Print_Titles" localSheetId="60">'④切粉置場(電気)'!$1:$2</definedName>
    <definedName name="_xlnm.Print_Titles" localSheetId="43">④発生材!$1:$2</definedName>
    <definedName name="_xlnm.Print_Titles" localSheetId="8">⑤!$1:$2</definedName>
    <definedName name="_xlnm.Print_Titles" localSheetId="44">⑤発生材!$1:$2</definedName>
    <definedName name="_xlnm.Print_Titles" localSheetId="35">⑤備品!$1:$2</definedName>
    <definedName name="_xlnm.Print_Titles" localSheetId="61">'⑤変電所棟(電気)'!$1:$2</definedName>
    <definedName name="_xlnm.Print_Titles" localSheetId="9">⑥!$1:$2</definedName>
    <definedName name="_xlnm.Print_Titles" localSheetId="76">⑥切断工場棟!$1:$2</definedName>
    <definedName name="_xlnm.Print_Titles" localSheetId="62">'⑥切断工場棟(電気)'!$1:$2</definedName>
    <definedName name="_xlnm.Print_Titles" localSheetId="45">⑥発生材!$1:$2</definedName>
    <definedName name="_xlnm.Print_Titles" localSheetId="36">⑥備品!$1:$2</definedName>
    <definedName name="_xlnm.Print_Titles" localSheetId="10">⑦!$1:$2</definedName>
    <definedName name="_xlnm.Print_Titles" localSheetId="77">⑦受付棟!$1:$2</definedName>
    <definedName name="_xlnm.Print_Titles" localSheetId="63">'⑦受付棟(電気)'!$1:$2</definedName>
    <definedName name="_xlnm.Print_Titles" localSheetId="46">⑦発生材!$1:$2</definedName>
    <definedName name="_xlnm.Print_Titles" localSheetId="37">⑦備品!$1:$2</definedName>
    <definedName name="_xlnm.Print_Titles" localSheetId="11">⑧!$1:$2</definedName>
    <definedName name="_xlnm.Print_Titles" localSheetId="78">⑧食堂棟!$1:$2</definedName>
    <definedName name="_xlnm.Print_Titles" localSheetId="64">'⑧食堂棟(電気)'!$1:$2</definedName>
    <definedName name="_xlnm.Print_Titles" localSheetId="47">⑧発生材!$1:$2</definedName>
    <definedName name="_xlnm.Print_Titles" localSheetId="38">⑧備品!$1:$2</definedName>
    <definedName name="_xlnm.Print_Titles" localSheetId="12">⑨!$1:$2</definedName>
    <definedName name="_xlnm.Print_Titles" localSheetId="65">'⑨ｺﾝﾌﾟﾚｯｻｰ室棟(電気)'!$1:$2</definedName>
    <definedName name="_xlnm.Print_Titles" localSheetId="48">⑨発生材!$1:$2</definedName>
    <definedName name="_xlnm.Print_Titles" localSheetId="13">⑩!$1:$2</definedName>
    <definedName name="_xlnm.Print_Titles" localSheetId="49">⑩発生材!$1:$2</definedName>
    <definedName name="_xlnm.Print_Titles" localSheetId="14">⑪!$1:$2</definedName>
    <definedName name="_xlnm.Print_Titles" localSheetId="66">'⑪シャワー室棟(電気)'!$1:$2</definedName>
    <definedName name="_xlnm.Print_Titles" localSheetId="50">⑪発生材!$1:$2</definedName>
    <definedName name="_xlnm.Print_Titles" localSheetId="15">⑫!$1:$2</definedName>
    <definedName name="_xlnm.Print_Titles" localSheetId="51">⑫発生材!$1:$2</definedName>
    <definedName name="_xlnm.Print_Titles" localSheetId="16">⑬!$1:$2</definedName>
    <definedName name="_xlnm.Print_Titles" localSheetId="17">⑭!$1:$2</definedName>
    <definedName name="_xlnm.Print_Titles" localSheetId="79">⑭ﾄｲﾚ棟!$1:$2</definedName>
    <definedName name="_xlnm.Print_Titles" localSheetId="67">'⑭トイレ棟(電気)'!$1:$2</definedName>
    <definedName name="_xlnm.Print_Titles" localSheetId="52">⑭発生材!$1:$2</definedName>
    <definedName name="_xlnm.Print_Titles" localSheetId="39">⑭備品!$1:$2</definedName>
    <definedName name="_xlnm.Print_Titles" localSheetId="18">⑮!$1:$2</definedName>
    <definedName name="_xlnm.Print_Titles" localSheetId="53">⑮発生材!$1:$2</definedName>
    <definedName name="_xlnm.Print_Titles" localSheetId="19">⑯!$1:$2</definedName>
    <definedName name="_xlnm.Print_Titles" localSheetId="54">⑯㉒発生材!$1:$2</definedName>
    <definedName name="_xlnm.Print_Titles" localSheetId="68">'⑯消防ポンプ室棟(電気)'!$1:$2</definedName>
    <definedName name="_xlnm.Print_Titles" localSheetId="20">⑰!$1:$2</definedName>
    <definedName name="_xlnm.Print_Titles" localSheetId="21">⑱!$1:$2</definedName>
    <definedName name="_xlnm.Print_Titles" localSheetId="22">⑲!$1:$2</definedName>
    <definedName name="_xlnm.Print_Titles" localSheetId="23">⑳!$1:$2</definedName>
    <definedName name="_xlnm.Print_Titles" localSheetId="24">'㉑'!$1:$2</definedName>
    <definedName name="_xlnm.Print_Titles" localSheetId="25">'㉒'!$1:$2</definedName>
    <definedName name="_xlnm.Print_Titles" localSheetId="69">'㉒倉庫棟(電気)'!$1:$2</definedName>
    <definedName name="_xlnm.Print_Titles" localSheetId="26">'㉓'!$1:$2</definedName>
    <definedName name="_xlnm.Print_Titles" localSheetId="27">'㉔'!$1:$2</definedName>
    <definedName name="_xlnm.Print_Titles" localSheetId="55">'㉔発生材'!$1:$2</definedName>
    <definedName name="_xlnm.Print_Titles" localSheetId="28">'㉕'!$1:$2</definedName>
    <definedName name="_xlnm.Print_Titles" localSheetId="29">'㉖外構 '!$1:$2</definedName>
    <definedName name="_xlnm.Print_Titles" localSheetId="80">'㉖外構 (2)'!$1:$2</definedName>
    <definedName name="_xlnm.Print_Titles" localSheetId="70">'㉖外構(電気)'!$1:$2</definedName>
    <definedName name="_xlnm.Print_Titles" localSheetId="30">'㉗アスベスト除去'!$1:$2</definedName>
    <definedName name="_xlnm.Print_Titles" localSheetId="81">'㉗運搬処分'!$1:$2</definedName>
    <definedName name="_xlnm.Print_Titles" localSheetId="71">'㉗発生材処分費'!$1:$2</definedName>
    <definedName name="_xlnm.Print_Titles" localSheetId="31">'㉘汚染土壌'!$1:$2</definedName>
    <definedName name="_xlnm.Print_Titles" localSheetId="3">Ａ建築!$1:$2</definedName>
    <definedName name="_xlnm.Print_Titles" localSheetId="72">機械頭!$1:$2</definedName>
    <definedName name="_xlnm.Print_Titles" localSheetId="2">共通仮設積上げ!$1:$2</definedName>
    <definedName name="_xlnm.Print_Titles" localSheetId="56">'電気設備　頭'!$1:$2</definedName>
    <definedName name="_xlnm.Print_Titles" localSheetId="0">#N/A</definedName>
    <definedName name="_xlnm.Print_Titles" localSheetId="82">歩掛!$1:$2</definedName>
    <definedName name="_xlnm.Print_Titles" hidden="1">#REF!</definedName>
    <definedName name="Print_Titles_MI" localSheetId="0">#REF!</definedName>
    <definedName name="PRINT_TITLES_MI">#REF!</definedName>
    <definedName name="PRINT1">#REF!</definedName>
    <definedName name="PRINT11">#REF!</definedName>
    <definedName name="PRINT2">#REF!</definedName>
    <definedName name="PRINT22">#REF!</definedName>
    <definedName name="PRINT3">#REF!</definedName>
    <definedName name="PRINT4">#REF!</definedName>
    <definedName name="PRINTING_RANGE">#REF!</definedName>
    <definedName name="Q" localSheetId="73">#REF!</definedName>
    <definedName name="Q" localSheetId="74">#REF!</definedName>
    <definedName name="Q" localSheetId="75">#REF!</definedName>
    <definedName name="Q" localSheetId="76">#REF!</definedName>
    <definedName name="Q" localSheetId="77">#REF!</definedName>
    <definedName name="Q" localSheetId="78">#REF!</definedName>
    <definedName name="Q" localSheetId="79">#REF!</definedName>
    <definedName name="Q" localSheetId="80">#REF!</definedName>
    <definedName name="Q" localSheetId="81">#REF!</definedName>
    <definedName name="Q" localSheetId="3">#REF!</definedName>
    <definedName name="Q" localSheetId="72">#REF!</definedName>
    <definedName name="Q" localSheetId="56">#REF!</definedName>
    <definedName name="Q" localSheetId="1">#REF!</definedName>
    <definedName name="Q" localSheetId="0">#REF!</definedName>
    <definedName name="Q" localSheetId="82">#REF!</definedName>
    <definedName name="Q">#REF!</definedName>
    <definedName name="QD" localSheetId="73">#REF!</definedName>
    <definedName name="QD" localSheetId="74">#REF!</definedName>
    <definedName name="QD" localSheetId="75">#REF!</definedName>
    <definedName name="QD" localSheetId="76">#REF!</definedName>
    <definedName name="QD" localSheetId="77">#REF!</definedName>
    <definedName name="QD" localSheetId="78">#REF!</definedName>
    <definedName name="QD" localSheetId="79">#REF!</definedName>
    <definedName name="QD" localSheetId="80">#REF!</definedName>
    <definedName name="QD" localSheetId="81">#REF!</definedName>
    <definedName name="QD" localSheetId="3">#REF!</definedName>
    <definedName name="QD" localSheetId="72">#REF!</definedName>
    <definedName name="QD" localSheetId="56">#REF!</definedName>
    <definedName name="QD" localSheetId="1">#REF!</definedName>
    <definedName name="QD" localSheetId="0">#REF!</definedName>
    <definedName name="QD" localSheetId="82">#REF!</definedName>
    <definedName name="QD">#REF!</definedName>
    <definedName name="QH" localSheetId="73">#REF!</definedName>
    <definedName name="QH" localSheetId="74">#REF!</definedName>
    <definedName name="QH" localSheetId="75">#REF!</definedName>
    <definedName name="QH" localSheetId="76">#REF!</definedName>
    <definedName name="QH" localSheetId="77">#REF!</definedName>
    <definedName name="QH" localSheetId="78">#REF!</definedName>
    <definedName name="QH" localSheetId="79">#REF!</definedName>
    <definedName name="QH" localSheetId="80">#REF!</definedName>
    <definedName name="QH" localSheetId="81">#REF!</definedName>
    <definedName name="QH" localSheetId="3">#REF!</definedName>
    <definedName name="QH" localSheetId="72">#REF!</definedName>
    <definedName name="QH" localSheetId="56">#REF!</definedName>
    <definedName name="QH" localSheetId="1">#REF!</definedName>
    <definedName name="QH" localSheetId="0">#REF!</definedName>
    <definedName name="QH" localSheetId="82">#REF!</definedName>
    <definedName name="QH">#REF!</definedName>
    <definedName name="QO">#REF!</definedName>
    <definedName name="qq" hidden="1">{#N/A,#N/A,FALSE,"Sheet16";#N/A,#N/A,FALSE,"Sheet16"}</definedName>
    <definedName name="qqqqqqqqqqqqqq">#REF!</definedName>
    <definedName name="RE" localSheetId="73">#REF!</definedName>
    <definedName name="RE" localSheetId="74">#REF!</definedName>
    <definedName name="RE" localSheetId="75">#REF!</definedName>
    <definedName name="RE" localSheetId="76">#REF!</definedName>
    <definedName name="RE" localSheetId="77">#REF!</definedName>
    <definedName name="RE" localSheetId="78">#REF!</definedName>
    <definedName name="RE" localSheetId="79">#REF!</definedName>
    <definedName name="RE" localSheetId="80">#REF!</definedName>
    <definedName name="RE" localSheetId="81">#REF!</definedName>
    <definedName name="RE" localSheetId="3">#REF!</definedName>
    <definedName name="RE" localSheetId="72">#REF!</definedName>
    <definedName name="RE" localSheetId="56">#REF!</definedName>
    <definedName name="RE" localSheetId="1">#REF!</definedName>
    <definedName name="RE" localSheetId="0">#REF!</definedName>
    <definedName name="RE" localSheetId="82">#REF!</definedName>
    <definedName name="RE">#REF!</definedName>
    <definedName name="RF" localSheetId="73">#REF!</definedName>
    <definedName name="RF" localSheetId="74">#REF!</definedName>
    <definedName name="RF" localSheetId="75">#REF!</definedName>
    <definedName name="RF" localSheetId="76">#REF!</definedName>
    <definedName name="RF" localSheetId="77">#REF!</definedName>
    <definedName name="RF" localSheetId="78">#REF!</definedName>
    <definedName name="RF" localSheetId="79">#REF!</definedName>
    <definedName name="RF" localSheetId="80">#REF!</definedName>
    <definedName name="RF" localSheetId="81">#REF!</definedName>
    <definedName name="RF" localSheetId="3">#REF!</definedName>
    <definedName name="RF" localSheetId="72">#REF!</definedName>
    <definedName name="RF" localSheetId="56">#REF!</definedName>
    <definedName name="RF" localSheetId="1">#REF!</definedName>
    <definedName name="RF" localSheetId="0">#REF!</definedName>
    <definedName name="RF" localSheetId="82">#REF!</definedName>
    <definedName name="RF">#REF!</definedName>
    <definedName name="RO">#REF!</definedName>
    <definedName name="RS" localSheetId="73">#REF!</definedName>
    <definedName name="RS" localSheetId="74">#REF!</definedName>
    <definedName name="RS" localSheetId="75">#REF!</definedName>
    <definedName name="RS" localSheetId="76">#REF!</definedName>
    <definedName name="RS" localSheetId="77">#REF!</definedName>
    <definedName name="RS" localSheetId="78">#REF!</definedName>
    <definedName name="RS" localSheetId="79">#REF!</definedName>
    <definedName name="RS" localSheetId="80">#REF!</definedName>
    <definedName name="RS" localSheetId="81">#REF!</definedName>
    <definedName name="RS" localSheetId="3">#REF!</definedName>
    <definedName name="RS" localSheetId="72">#REF!</definedName>
    <definedName name="RS" localSheetId="56">#REF!</definedName>
    <definedName name="RS" localSheetId="1">#REF!</definedName>
    <definedName name="RS" localSheetId="0">#REF!</definedName>
    <definedName name="RS" localSheetId="82">#REF!</definedName>
    <definedName name="RS">#REF!</definedName>
    <definedName name="RV" localSheetId="73">#REF!</definedName>
    <definedName name="RV" localSheetId="74">#REF!</definedName>
    <definedName name="RV" localSheetId="75">#REF!</definedName>
    <definedName name="RV" localSheetId="76">#REF!</definedName>
    <definedName name="RV" localSheetId="77">#REF!</definedName>
    <definedName name="RV" localSheetId="78">#REF!</definedName>
    <definedName name="RV" localSheetId="79">#REF!</definedName>
    <definedName name="RV" localSheetId="80">#REF!</definedName>
    <definedName name="RV" localSheetId="81">#REF!</definedName>
    <definedName name="RV" localSheetId="3">#REF!</definedName>
    <definedName name="RV" localSheetId="72">#REF!</definedName>
    <definedName name="RV" localSheetId="56">#REF!</definedName>
    <definedName name="RV" localSheetId="1">#REF!</definedName>
    <definedName name="RV" localSheetId="0">#REF!</definedName>
    <definedName name="RV" localSheetId="82">#REF!</definedName>
    <definedName name="RV">#REF!</definedName>
    <definedName name="S" localSheetId="73">#REF!</definedName>
    <definedName name="S" localSheetId="74">#REF!</definedName>
    <definedName name="S" localSheetId="75">#REF!</definedName>
    <definedName name="S" localSheetId="76">#REF!</definedName>
    <definedName name="S" localSheetId="77">#REF!</definedName>
    <definedName name="S" localSheetId="78">#REF!</definedName>
    <definedName name="S" localSheetId="79">#REF!</definedName>
    <definedName name="S" localSheetId="80">#REF!</definedName>
    <definedName name="S" localSheetId="81">#REF!</definedName>
    <definedName name="S" localSheetId="3">#REF!</definedName>
    <definedName name="S" localSheetId="72">#REF!</definedName>
    <definedName name="S" localSheetId="56">#REF!</definedName>
    <definedName name="S" localSheetId="1">#REF!</definedName>
    <definedName name="S" localSheetId="0">#REF!</definedName>
    <definedName name="S" localSheetId="82">#REF!</definedName>
    <definedName name="S">#REF!</definedName>
    <definedName name="S.GENBA">#REF!</definedName>
    <definedName name="S.HOSEI..KYOUTUU">#REF!</definedName>
    <definedName name="S.IPPAN">#REF!</definedName>
    <definedName name="S.KYOUTUU">#REF!</definedName>
    <definedName name="S_1">#REF!</definedName>
    <definedName name="S_2">#REF!</definedName>
    <definedName name="SAB" localSheetId="73">#REF!</definedName>
    <definedName name="SAB" localSheetId="74">#REF!</definedName>
    <definedName name="SAB" localSheetId="75">#REF!</definedName>
    <definedName name="SAB" localSheetId="76">#REF!</definedName>
    <definedName name="SAB" localSheetId="77">#REF!</definedName>
    <definedName name="SAB" localSheetId="78">#REF!</definedName>
    <definedName name="SAB" localSheetId="79">#REF!</definedName>
    <definedName name="SAB" localSheetId="80">#REF!</definedName>
    <definedName name="SAB" localSheetId="81">#REF!</definedName>
    <definedName name="SAB" localSheetId="3">#REF!</definedName>
    <definedName name="SAB" localSheetId="72">#REF!</definedName>
    <definedName name="SAB" localSheetId="56">#REF!</definedName>
    <definedName name="SAB" localSheetId="1">#REF!</definedName>
    <definedName name="SAB" localSheetId="0">#REF!</definedName>
    <definedName name="SAB" localSheetId="82">#REF!</definedName>
    <definedName name="SAB">#REF!</definedName>
    <definedName name="SCV" localSheetId="1">#REF!</definedName>
    <definedName name="SCV" localSheetId="0">#REF!</definedName>
    <definedName name="SCV">#REF!</definedName>
    <definedName name="seitanka" localSheetId="1">#REF!</definedName>
    <definedName name="seitanka" localSheetId="0">#REF!</definedName>
    <definedName name="seitanka">#REF!</definedName>
    <definedName name="SETUZOKU">#REF!</definedName>
    <definedName name="SGK">#REF!</definedName>
    <definedName name="SO">#REF!</definedName>
    <definedName name="SOT">#REF!</definedName>
    <definedName name="ｓｒｔｊｓれｊｔ" localSheetId="1">#REF!</definedName>
    <definedName name="ｓｒｔｊｓれｊｔ" localSheetId="0">#REF!</definedName>
    <definedName name="ｓｒｔｊｓれｊｔ">#REF!</definedName>
    <definedName name="ＳＳ" hidden="1">{#N/A,#N/A,FALSE,"Sheet16";#N/A,#N/A,FALSE,"Sheet16"}</definedName>
    <definedName name="ST">#REF!</definedName>
    <definedName name="SUB" localSheetId="73">#REF!</definedName>
    <definedName name="SUB" localSheetId="74">#REF!</definedName>
    <definedName name="SUB" localSheetId="75">#REF!</definedName>
    <definedName name="SUB" localSheetId="76">#REF!</definedName>
    <definedName name="SUB" localSheetId="77">#REF!</definedName>
    <definedName name="SUB" localSheetId="78">#REF!</definedName>
    <definedName name="SUB" localSheetId="79">#REF!</definedName>
    <definedName name="SUB" localSheetId="80">#REF!</definedName>
    <definedName name="SUB" localSheetId="81">#REF!</definedName>
    <definedName name="SUB" localSheetId="3">#REF!</definedName>
    <definedName name="SUB" localSheetId="72">#REF!</definedName>
    <definedName name="SUB" localSheetId="56">#REF!</definedName>
    <definedName name="SUB" localSheetId="1">#REF!</definedName>
    <definedName name="SUB" localSheetId="0">#REF!</definedName>
    <definedName name="SUB" localSheetId="82">#REF!</definedName>
    <definedName name="SUB">#REF!</definedName>
    <definedName name="S乙用紙" localSheetId="0">#REF!</definedName>
    <definedName name="S乙用紙">#REF!</definedName>
    <definedName name="S甲用紙" localSheetId="0">#REF!</definedName>
    <definedName name="S甲用紙">#REF!</definedName>
    <definedName name="T" localSheetId="73">#REF!</definedName>
    <definedName name="T" localSheetId="74">#REF!</definedName>
    <definedName name="T" localSheetId="75">#REF!</definedName>
    <definedName name="T" localSheetId="76">#REF!</definedName>
    <definedName name="T" localSheetId="77">#REF!</definedName>
    <definedName name="T" localSheetId="78">#REF!</definedName>
    <definedName name="T" localSheetId="79">#REF!</definedName>
    <definedName name="T" localSheetId="80">#REF!</definedName>
    <definedName name="T" localSheetId="81">#REF!</definedName>
    <definedName name="T" localSheetId="3">#REF!</definedName>
    <definedName name="T" localSheetId="72">#REF!</definedName>
    <definedName name="T" localSheetId="56">#REF!</definedName>
    <definedName name="T" localSheetId="1">#REF!</definedName>
    <definedName name="T" localSheetId="0">#REF!</definedName>
    <definedName name="T" localSheetId="82">#REF!</definedName>
    <definedName name="T">#REF!</definedName>
    <definedName name="tanka" localSheetId="1">#REF!</definedName>
    <definedName name="tanka" localSheetId="0">#REF!</definedName>
    <definedName name="tanka">#REF!</definedName>
    <definedName name="ＴＢＬ複写元" localSheetId="1">#REF!</definedName>
    <definedName name="ＴＢＬ複写元" localSheetId="0">#REF!</definedName>
    <definedName name="ＴＢＬ複写元">#REF!</definedName>
    <definedName name="TF" localSheetId="73">#REF!</definedName>
    <definedName name="TF" localSheetId="74">#REF!</definedName>
    <definedName name="TF" localSheetId="75">#REF!</definedName>
    <definedName name="TF" localSheetId="76">#REF!</definedName>
    <definedName name="TF" localSheetId="77">#REF!</definedName>
    <definedName name="TF" localSheetId="78">#REF!</definedName>
    <definedName name="TF" localSheetId="79">#REF!</definedName>
    <definedName name="TF" localSheetId="80">#REF!</definedName>
    <definedName name="TF" localSheetId="81">#REF!</definedName>
    <definedName name="TF" localSheetId="3">#REF!</definedName>
    <definedName name="TF" localSheetId="72">#REF!</definedName>
    <definedName name="TF" localSheetId="56">#REF!</definedName>
    <definedName name="TF" localSheetId="1">#REF!</definedName>
    <definedName name="TF" localSheetId="0">#REF!</definedName>
    <definedName name="TF" localSheetId="82">#REF!</definedName>
    <definedName name="TF">#REF!</definedName>
    <definedName name="TITLE">#REF!</definedName>
    <definedName name="TKJ">#REF!</definedName>
    <definedName name="TMEN">#REF!</definedName>
    <definedName name="TNEN">#REF!</definedName>
    <definedName name="TO">#REF!</definedName>
    <definedName name="TS">#REF!</definedName>
    <definedName name="TU">#REF!</definedName>
    <definedName name="TUKI">#REF!</definedName>
    <definedName name="U" localSheetId="73">#REF!</definedName>
    <definedName name="U" localSheetId="74">#REF!</definedName>
    <definedName name="U" localSheetId="75">#REF!</definedName>
    <definedName name="U" localSheetId="76">#REF!</definedName>
    <definedName name="U" localSheetId="77">#REF!</definedName>
    <definedName name="U" localSheetId="78">#REF!</definedName>
    <definedName name="U" localSheetId="79">#REF!</definedName>
    <definedName name="U" localSheetId="80">#REF!</definedName>
    <definedName name="U" localSheetId="81">#REF!</definedName>
    <definedName name="U" localSheetId="3">#REF!</definedName>
    <definedName name="U" localSheetId="72">#REF!</definedName>
    <definedName name="U" localSheetId="56">#REF!</definedName>
    <definedName name="U" localSheetId="1">#REF!</definedName>
    <definedName name="U" localSheetId="0">#REF!</definedName>
    <definedName name="U" localSheetId="82">#REF!</definedName>
    <definedName name="U">#REF!</definedName>
    <definedName name="UD">#REF!</definedName>
    <definedName name="UG" localSheetId="73">#REF!</definedName>
    <definedName name="UG" localSheetId="74">#REF!</definedName>
    <definedName name="UG" localSheetId="75">#REF!</definedName>
    <definedName name="UG" localSheetId="76">#REF!</definedName>
    <definedName name="UG" localSheetId="77">#REF!</definedName>
    <definedName name="UG" localSheetId="78">#REF!</definedName>
    <definedName name="UG" localSheetId="79">#REF!</definedName>
    <definedName name="UG" localSheetId="80">#REF!</definedName>
    <definedName name="UG" localSheetId="81">#REF!</definedName>
    <definedName name="UG" localSheetId="3">#REF!</definedName>
    <definedName name="UG" localSheetId="72">#REF!</definedName>
    <definedName name="UG" localSheetId="56">#REF!</definedName>
    <definedName name="UG" localSheetId="1">#REF!</definedName>
    <definedName name="UG" localSheetId="0">#REF!</definedName>
    <definedName name="UG" localSheetId="82">#REF!</definedName>
    <definedName name="UG">#REF!</definedName>
    <definedName name="UHY" localSheetId="73">#REF!</definedName>
    <definedName name="UHY" localSheetId="74">#REF!</definedName>
    <definedName name="UHY" localSheetId="75">#REF!</definedName>
    <definedName name="UHY" localSheetId="76">#REF!</definedName>
    <definedName name="UHY" localSheetId="77">#REF!</definedName>
    <definedName name="UHY" localSheetId="78">#REF!</definedName>
    <definedName name="UHY" localSheetId="79">#REF!</definedName>
    <definedName name="UHY" localSheetId="80">#REF!</definedName>
    <definedName name="UHY" localSheetId="81">#REF!</definedName>
    <definedName name="UHY" localSheetId="3">#REF!</definedName>
    <definedName name="UHY" localSheetId="72">#REF!</definedName>
    <definedName name="UHY" localSheetId="56">#REF!</definedName>
    <definedName name="UHY" localSheetId="1">#REF!</definedName>
    <definedName name="UHY" localSheetId="0">#REF!</definedName>
    <definedName name="UHY" localSheetId="82">#REF!</definedName>
    <definedName name="UHY">#REF!</definedName>
    <definedName name="UKJ">#REF!</definedName>
    <definedName name="V" localSheetId="73">#REF!</definedName>
    <definedName name="V" localSheetId="74">#REF!</definedName>
    <definedName name="V" localSheetId="75">#REF!</definedName>
    <definedName name="V" localSheetId="76">#REF!</definedName>
    <definedName name="V" localSheetId="77">#REF!</definedName>
    <definedName name="V" localSheetId="78">#REF!</definedName>
    <definedName name="V" localSheetId="79">#REF!</definedName>
    <definedName name="V" localSheetId="80">#REF!</definedName>
    <definedName name="V" localSheetId="81">#REF!</definedName>
    <definedName name="V" localSheetId="3">#REF!</definedName>
    <definedName name="V" localSheetId="72">#REF!</definedName>
    <definedName name="V" localSheetId="56">#REF!</definedName>
    <definedName name="ｖ" localSheetId="1">#REF!</definedName>
    <definedName name="V" localSheetId="0">#REF!</definedName>
    <definedName name="V" localSheetId="82">#REF!</definedName>
    <definedName name="V">#REF!</definedName>
    <definedName name="VER">#REF!</definedName>
    <definedName name="VLOOK">#REF!</definedName>
    <definedName name="VNJ" localSheetId="73">#REF!</definedName>
    <definedName name="VNJ" localSheetId="74">#REF!</definedName>
    <definedName name="VNJ" localSheetId="75">#REF!</definedName>
    <definedName name="VNJ" localSheetId="76">#REF!</definedName>
    <definedName name="VNJ" localSheetId="77">#REF!</definedName>
    <definedName name="VNJ" localSheetId="78">#REF!</definedName>
    <definedName name="VNJ" localSheetId="79">#REF!</definedName>
    <definedName name="VNJ" localSheetId="80">#REF!</definedName>
    <definedName name="VNJ" localSheetId="81">#REF!</definedName>
    <definedName name="VNJ" localSheetId="3">#REF!</definedName>
    <definedName name="VNJ" localSheetId="72">#REF!</definedName>
    <definedName name="VNJ" localSheetId="56">#REF!</definedName>
    <definedName name="VNJ" localSheetId="1">#REF!</definedName>
    <definedName name="VNJ" localSheetId="0">#REF!</definedName>
    <definedName name="VNJ" localSheetId="82">#REF!</definedName>
    <definedName name="VNJ">#REF!</definedName>
    <definedName name="vｽﾍﾟｰｽ">OR(#REF!=1,#REF!="",TYPE(#REF!)=2,AND(#REF!&lt;1,#REF!=4))</definedName>
    <definedName name="v代番ｷ">"代"&amp;INDEX(#REF!,MATCH(#REF!,#REF!,0))</definedName>
    <definedName name="v代番ﾃﾞ">"代"&amp;INDEX(#REF!,MATCH(#REF!,#REF!,0))</definedName>
    <definedName name="W" localSheetId="0">#REF!</definedName>
    <definedName name="W">#REF!</definedName>
    <definedName name="WA" localSheetId="73">#REF!</definedName>
    <definedName name="WA" localSheetId="74">#REF!</definedName>
    <definedName name="WA" localSheetId="75">#REF!</definedName>
    <definedName name="WA" localSheetId="76">#REF!</definedName>
    <definedName name="WA" localSheetId="77">#REF!</definedName>
    <definedName name="WA" localSheetId="78">#REF!</definedName>
    <definedName name="WA" localSheetId="79">#REF!</definedName>
    <definedName name="WA" localSheetId="80">#REF!</definedName>
    <definedName name="WA" localSheetId="81">#REF!</definedName>
    <definedName name="WA" localSheetId="3">#REF!</definedName>
    <definedName name="WA" localSheetId="72">#REF!</definedName>
    <definedName name="WA" localSheetId="56">#REF!</definedName>
    <definedName name="WA" localSheetId="1">#REF!</definedName>
    <definedName name="WA" localSheetId="0">#REF!</definedName>
    <definedName name="WA" localSheetId="82">#REF!</definedName>
    <definedName name="WA">#REF!</definedName>
    <definedName name="was">#REF!</definedName>
    <definedName name="wrn.１７." hidden="1">{#N/A,#N/A,FALSE,"Sheet16";#N/A,#N/A,FALSE,"Sheet16"}</definedName>
    <definedName name="X" localSheetId="73">#REF!</definedName>
    <definedName name="X" localSheetId="74">#REF!</definedName>
    <definedName name="X" localSheetId="75">#REF!</definedName>
    <definedName name="X" localSheetId="76">#REF!</definedName>
    <definedName name="X" localSheetId="77">#REF!</definedName>
    <definedName name="X" localSheetId="78">#REF!</definedName>
    <definedName name="X" localSheetId="79">#REF!</definedName>
    <definedName name="X" localSheetId="80">#REF!</definedName>
    <definedName name="X" localSheetId="81">#REF!</definedName>
    <definedName name="X" localSheetId="3">#REF!</definedName>
    <definedName name="X" localSheetId="72">#REF!</definedName>
    <definedName name="X" localSheetId="56">#REF!</definedName>
    <definedName name="ｘ" localSheetId="1">#REF!</definedName>
    <definedName name="X" localSheetId="0">#REF!</definedName>
    <definedName name="X" localSheetId="82">#REF!</definedName>
    <definedName name="X">#REF!</definedName>
    <definedName name="xxxxx" localSheetId="0">#REF!</definedName>
    <definedName name="xxxxx">#REF!</definedName>
    <definedName name="xxxxxxxx" localSheetId="0">#REF!</definedName>
    <definedName name="xxxxxxxx">#REF!</definedName>
    <definedName name="Y" localSheetId="73">#REF!</definedName>
    <definedName name="Y" localSheetId="74">#REF!</definedName>
    <definedName name="Y" localSheetId="75">#REF!</definedName>
    <definedName name="Y" localSheetId="76">#REF!</definedName>
    <definedName name="Y" localSheetId="77">#REF!</definedName>
    <definedName name="Y" localSheetId="78">#REF!</definedName>
    <definedName name="Y" localSheetId="79">#REF!</definedName>
    <definedName name="Y" localSheetId="80">#REF!</definedName>
    <definedName name="Y" localSheetId="81">#REF!</definedName>
    <definedName name="Y" localSheetId="3">#REF!</definedName>
    <definedName name="Y" localSheetId="72">#REF!</definedName>
    <definedName name="Y" localSheetId="56">#REF!</definedName>
    <definedName name="Y" localSheetId="1">#REF!</definedName>
    <definedName name="Y" localSheetId="0">#REF!</definedName>
    <definedName name="Y" localSheetId="82">#REF!</definedName>
    <definedName name="Y">#REF!</definedName>
    <definedName name="Y_N">#REF!</definedName>
    <definedName name="YUKI">#REF!</definedName>
    <definedName name="Z" localSheetId="73">#REF!</definedName>
    <definedName name="Z" localSheetId="74">#REF!</definedName>
    <definedName name="Z" localSheetId="75">#REF!</definedName>
    <definedName name="Z" localSheetId="76">#REF!</definedName>
    <definedName name="Z" localSheetId="77">#REF!</definedName>
    <definedName name="Z" localSheetId="78">#REF!</definedName>
    <definedName name="Z" localSheetId="79">#REF!</definedName>
    <definedName name="Z" localSheetId="80">#REF!</definedName>
    <definedName name="Z" localSheetId="81">#REF!</definedName>
    <definedName name="Z" localSheetId="3">#REF!</definedName>
    <definedName name="Z" localSheetId="72">#REF!</definedName>
    <definedName name="Z" localSheetId="56">#REF!</definedName>
    <definedName name="Z" localSheetId="1">#REF!</definedName>
    <definedName name="Z" localSheetId="0">#REF!</definedName>
    <definedName name="Z" localSheetId="82">#REF!</definedName>
    <definedName name="Z">#REF!</definedName>
    <definedName name="zinkou">#REF!</definedName>
    <definedName name="zxc">#REF!</definedName>
    <definedName name="zxcv">#REF!</definedName>
    <definedName name="zzz">#REF!</definedName>
    <definedName name="zzzzzzz" localSheetId="0">#REF!</definedName>
    <definedName name="zzzzzzz">#REF!</definedName>
    <definedName name="ｱ">#REF!</definedName>
    <definedName name="あ" localSheetId="1">#REF!</definedName>
    <definedName name="あ">#REF!</definedName>
    <definedName name="あ６０" localSheetId="0">#REF!</definedName>
    <definedName name="あ６０">#REF!</definedName>
    <definedName name="ああ" localSheetId="0" hidden="1">{#N/A,#N/A,FALSE,"Sheet16";#N/A,#N/A,FALSE,"Sheet16"}</definedName>
    <definedName name="ああ">#REF!</definedName>
    <definedName name="あああ" localSheetId="0">#REF!</definedName>
    <definedName name="あああ">#REF!</definedName>
    <definedName name="ああああ" localSheetId="0">#REF!</definedName>
    <definedName name="ああああ">#REF!</definedName>
    <definedName name="あああああ" localSheetId="0">#REF!</definedName>
    <definedName name="あああああ">#REF!</definedName>
    <definedName name="ｱｲ">#REF!</definedName>
    <definedName name="ｱｲｳ">#REF!</definedName>
    <definedName name="い">#REF!</definedName>
    <definedName name="いろは">#REF!</definedName>
    <definedName name="イ社">#REF!</definedName>
    <definedName name="う">#REF!</definedName>
    <definedName name="ううう" localSheetId="1">#REF!</definedName>
    <definedName name="ううう" localSheetId="0">#REF!</definedName>
    <definedName name="ううう">#REF!</definedName>
    <definedName name="ｳﾁﾊﾞﾘ">#REF!</definedName>
    <definedName name="え" localSheetId="1">#REF!</definedName>
    <definedName name="え" localSheetId="0">#REF!</definedName>
    <definedName name="え">#REF!</definedName>
    <definedName name="えええ" localSheetId="1">#REF!</definedName>
    <definedName name="えええ" localSheetId="0">#REF!</definedName>
    <definedName name="えええ">#REF!</definedName>
    <definedName name="か">#REF!</definedName>
    <definedName name="かがみ">#REF!</definedName>
    <definedName name="き">#REF!</definedName>
    <definedName name="く">#REF!</definedName>
    <definedName name="ｹｲ3">#REF!</definedName>
    <definedName name="こがね荘屋根１">#REF!</definedName>
    <definedName name="こがね荘屋根２">#REF!</definedName>
    <definedName name="こがね荘屋上２">#REF!</definedName>
    <definedName name="こがね荘仮設１">#REF!</definedName>
    <definedName name="こがね荘仮設２">#REF!</definedName>
    <definedName name="こがね荘外壁１">#REF!</definedName>
    <definedName name="こがね荘外壁２">#REF!</definedName>
    <definedName name="コピー">#REF!</definedName>
    <definedName name="コマンド">#REF!</definedName>
    <definedName name="ｺﾝｸﾘｰﾄ">#REF!</definedName>
    <definedName name="ｺﾝ計">#REF!</definedName>
    <definedName name="さ">#REF!</definedName>
    <definedName name="ささＳ" localSheetId="73">#REF!</definedName>
    <definedName name="ささＳ" localSheetId="74">#REF!</definedName>
    <definedName name="ささＳ" localSheetId="75">#REF!</definedName>
    <definedName name="ささＳ" localSheetId="76">#REF!</definedName>
    <definedName name="ささＳ" localSheetId="77">#REF!</definedName>
    <definedName name="ささＳ" localSheetId="78">#REF!</definedName>
    <definedName name="ささＳ" localSheetId="79">#REF!</definedName>
    <definedName name="ささＳ" localSheetId="80">#REF!</definedName>
    <definedName name="ささＳ" localSheetId="81">#REF!</definedName>
    <definedName name="ささＳ" localSheetId="3">#REF!</definedName>
    <definedName name="ささＳ" localSheetId="72">#REF!</definedName>
    <definedName name="ささＳ" localSheetId="56">#REF!</definedName>
    <definedName name="ささＳ" localSheetId="1">#REF!</definedName>
    <definedName name="ささＳ" localSheetId="0">#REF!</definedName>
    <definedName name="ささＳ" localSheetId="82">#REF!</definedName>
    <definedName name="ささＳ">#REF!</definedName>
    <definedName name="し">#REF!</definedName>
    <definedName name="シート">#REF!</definedName>
    <definedName name="ｼｽｳﾋｮｳ">#N/A</definedName>
    <definedName name="す">#REF!</definedName>
    <definedName name="スプリンクラー" localSheetId="1">#REF!</definedName>
    <definedName name="スプリンクラー" localSheetId="0">#REF!</definedName>
    <definedName name="スプリンクラー">#REF!</definedName>
    <definedName name="ｾｺｳｶｼｮ">#REF!</definedName>
    <definedName name="その１" localSheetId="0">#REF!</definedName>
    <definedName name="その１">#REF!</definedName>
    <definedName name="その１表紙" localSheetId="0">#REF!</definedName>
    <definedName name="その１表紙">#REF!</definedName>
    <definedName name="その２" localSheetId="0">#REF!</definedName>
    <definedName name="その２">#REF!</definedName>
    <definedName name="その２表紙" localSheetId="0">#REF!</definedName>
    <definedName name="その２表紙">#REF!</definedName>
    <definedName name="その他" localSheetId="0">#REF!</definedName>
    <definedName name="その他">#REF!</definedName>
    <definedName name="ﾀｲﾙ工事">#REF!</definedName>
    <definedName name="ﾀﾞｸﾄ">#REF!</definedName>
    <definedName name="ダクト複合単価">#N/A</definedName>
    <definedName name="デッキ">#REF!</definedName>
    <definedName name="ﾃﾝｹﾝｺｳ">#REF!</definedName>
    <definedName name="ド">#REF!</definedName>
    <definedName name="トイレ修繕" localSheetId="0">#REF!</definedName>
    <definedName name="トイレ修繕">#REF!</definedName>
    <definedName name="トイレ表紙" localSheetId="0">#REF!</definedName>
    <definedName name="トイレ表紙">#REF!</definedName>
    <definedName name="ﾄﾞｯﾄﾌﾟﾘﾝﾀ">#REF!</definedName>
    <definedName name="ドロップ2" localSheetId="3">Ａ建築!ドロップ2</definedName>
    <definedName name="ドロップ2" localSheetId="72">機械頭!ドロップ2</definedName>
    <definedName name="ドロップ2" localSheetId="56">'電気設備　頭'!ドロップ2</definedName>
    <definedName name="ドロップ2" localSheetId="1">内訳書甲!ドロップ2</definedName>
    <definedName name="ドロップ2" localSheetId="0">'表　　紙'!ドロップ2</definedName>
    <definedName name="ドロップ2" localSheetId="82">歩掛!ドロップ2</definedName>
    <definedName name="ハ">#REF!</definedName>
    <definedName name="ハ社">#REF!</definedName>
    <definedName name="ふ" localSheetId="73">#REF!</definedName>
    <definedName name="ふ" localSheetId="74">#REF!</definedName>
    <definedName name="ふ" localSheetId="75">#REF!</definedName>
    <definedName name="ふ" localSheetId="76">#REF!</definedName>
    <definedName name="ふ" localSheetId="77">#REF!</definedName>
    <definedName name="ふ" localSheetId="78">#REF!</definedName>
    <definedName name="ふ" localSheetId="79">#REF!</definedName>
    <definedName name="ふ" localSheetId="80">#REF!</definedName>
    <definedName name="ふ" localSheetId="81">#REF!</definedName>
    <definedName name="ふ" localSheetId="3">#REF!</definedName>
    <definedName name="ふ" localSheetId="72">#REF!</definedName>
    <definedName name="ふ" localSheetId="56">#REF!</definedName>
    <definedName name="ふ" localSheetId="1">#REF!</definedName>
    <definedName name="ふ" localSheetId="0">#REF!</definedName>
    <definedName name="ふ" localSheetId="82">#REF!</definedName>
    <definedName name="ふ">#REF!</definedName>
    <definedName name="ﾌｨﾙﾀｰ">#REF!</definedName>
    <definedName name="ﾌｨﾙﾀｰ1">#REF!</definedName>
    <definedName name="ﾍﾞｰｽ1" localSheetId="1">内訳書甲!ﾍﾞｰｽ1</definedName>
    <definedName name="ﾍﾙﾌﾟ">#REF!</definedName>
    <definedName name="ホーコス２">#REF!</definedName>
    <definedName name="ホーコス３">#REF!</definedName>
    <definedName name="ホール１Ｆ">#REF!</definedName>
    <definedName name="ホール２Ｆ">#REF!</definedName>
    <definedName name="ボックス1" localSheetId="0">#REF!</definedName>
    <definedName name="ボックス1">#REF!</definedName>
    <definedName name="マクロ">#REF!</definedName>
    <definedName name="マクロ1">#REF!</definedName>
    <definedName name="ミ">#REF!</definedName>
    <definedName name="ﾒｯｼｭ">#REF!</definedName>
    <definedName name="ﾒﾆｭｰ" localSheetId="73">#REF!</definedName>
    <definedName name="ﾒﾆｭｰ" localSheetId="74">#REF!</definedName>
    <definedName name="ﾒﾆｭｰ" localSheetId="75">#REF!</definedName>
    <definedName name="ﾒﾆｭｰ" localSheetId="76">#REF!</definedName>
    <definedName name="ﾒﾆｭｰ" localSheetId="77">#REF!</definedName>
    <definedName name="ﾒﾆｭｰ" localSheetId="78">#REF!</definedName>
    <definedName name="ﾒﾆｭｰ" localSheetId="79">#REF!</definedName>
    <definedName name="ﾒﾆｭｰ" localSheetId="80">#REF!</definedName>
    <definedName name="ﾒﾆｭｰ" localSheetId="81">#REF!</definedName>
    <definedName name="ﾒﾆｭｰ" localSheetId="3">#REF!</definedName>
    <definedName name="ﾒﾆｭｰ" localSheetId="72">#REF!</definedName>
    <definedName name="ﾒﾆｭｰ" localSheetId="56">#REF!</definedName>
    <definedName name="ﾒﾆｭｰ" localSheetId="1">#REF!</definedName>
    <definedName name="ﾒﾆｭｰ" localSheetId="0">#N/A</definedName>
    <definedName name="ﾒﾆｭｰ" localSheetId="82">#REF!</definedName>
    <definedName name="ﾒﾆｭｰ">#REF!</definedName>
    <definedName name="メニュウ">#REF!</definedName>
    <definedName name="ﾕﾆ計">#REF!</definedName>
    <definedName name="リスト" localSheetId="0">#REF!</definedName>
    <definedName name="リスト">#REF!</definedName>
    <definedName name="レ">#REF!</definedName>
    <definedName name="ﾚｰｻﾞｰﾌﾟﾘﾝﾀ">#REF!</definedName>
    <definedName name="ロードトレイン駐車場">#REF!</definedName>
    <definedName name="ロードトレイン駐車場幹線設備">#REF!</definedName>
    <definedName name="ロードトレイン駐車場電灯設備">#REF!</definedName>
    <definedName name="ロードトレイン駐車場避雷針設備">#REF!</definedName>
    <definedName name="ろ過" localSheetId="1">#REF!</definedName>
    <definedName name="ろ過" localSheetId="0">#REF!</definedName>
    <definedName name="ろ過">#REF!</definedName>
    <definedName name="ロ社">#REF!</definedName>
    <definedName name="安定器特性">#REF!</definedName>
    <definedName name="印刷">#REF!</definedName>
    <definedName name="印刷1">#REF!</definedName>
    <definedName name="印刷2">#REF!</definedName>
    <definedName name="印刷範囲">#REF!</definedName>
    <definedName name="印刷表" localSheetId="0">#REF!</definedName>
    <definedName name="印刷部数">#REF!</definedName>
    <definedName name="衛生器具" localSheetId="1">#REF!</definedName>
    <definedName name="衛生器具" localSheetId="0">#REF!</definedName>
    <definedName name="衛生器具">#REF!</definedName>
    <definedName name="衛生器具表" localSheetId="0">#REF!</definedName>
    <definedName name="衛生器具表">#REF!</definedName>
    <definedName name="衛生設備" localSheetId="1">#REF!</definedName>
    <definedName name="衛生設備" localSheetId="0">#REF!</definedName>
    <definedName name="衛生設備">#REF!</definedName>
    <definedName name="延床">#REF!</definedName>
    <definedName name="屋外給水" localSheetId="1">#REF!</definedName>
    <definedName name="屋外給水" localSheetId="0">#REF!</definedName>
    <definedName name="屋外給水">#REF!</definedName>
    <definedName name="屋外排水" localSheetId="1">#REF!</definedName>
    <definedName name="屋外排水" localSheetId="0">#REF!</definedName>
    <definedName name="屋外排水">#REF!</definedName>
    <definedName name="屋根">#REF!</definedName>
    <definedName name="屋根外壁">#REF!</definedName>
    <definedName name="屋内給水" localSheetId="1">#REF!</definedName>
    <definedName name="屋内給水" localSheetId="0">#REF!</definedName>
    <definedName name="屋内給水">#REF!</definedName>
    <definedName name="屋内消火" localSheetId="1">#REF!</definedName>
    <definedName name="屋内消火" localSheetId="0">#REF!</definedName>
    <definedName name="屋内消火">#REF!</definedName>
    <definedName name="屋内排水" localSheetId="1">#REF!</definedName>
    <definedName name="屋内排水" localSheetId="0">#REF!</definedName>
    <definedName name="屋内排水">#REF!</definedName>
    <definedName name="乙表へ" localSheetId="0">#REF!</definedName>
    <definedName name="乙表へ">#REF!</definedName>
    <definedName name="乙用紙" localSheetId="1">内訳書甲!#REF!</definedName>
    <definedName name="乙用紙" localSheetId="0">#REF!</definedName>
    <definedName name="乙用紙">#REF!</definedName>
    <definedName name="下田２">#REF!</definedName>
    <definedName name="下田３">#REF!</definedName>
    <definedName name="仮">#REF!</definedName>
    <definedName name="仮ＮＯ" localSheetId="1">#REF!</definedName>
    <definedName name="仮ＮＯ" localSheetId="0">#REF!</definedName>
    <definedName name="仮ＮＯ">#REF!</definedName>
    <definedName name="仮計">#REF!</definedName>
    <definedName name="開始頁" localSheetId="0">#REF!</definedName>
    <definedName name="外部計">#REF!</definedName>
    <definedName name="概算">#REF!</definedName>
    <definedName name="各項目" localSheetId="1">#REF!</definedName>
    <definedName name="各項目" localSheetId="0">#REF!</definedName>
    <definedName name="各項目">#REF!</definedName>
    <definedName name="掛け率">#REF!</definedName>
    <definedName name="割増">#N/A</definedName>
    <definedName name="幹線">#REF!</definedName>
    <definedName name="換気" localSheetId="1">#REF!</definedName>
    <definedName name="換気" localSheetId="0">#REF!</definedName>
    <definedName name="換気">#REF!</definedName>
    <definedName name="換気口">#REF!</definedName>
    <definedName name="監督員事務所掛払い">#REF!</definedName>
    <definedName name="監督員事務所月額損料">#REF!</definedName>
    <definedName name="管径">#N/A</definedName>
    <definedName name="器" localSheetId="73">#REF!</definedName>
    <definedName name="器" localSheetId="74">#REF!</definedName>
    <definedName name="器" localSheetId="75">#REF!</definedName>
    <definedName name="器" localSheetId="76">#REF!</definedName>
    <definedName name="器" localSheetId="77">#REF!</definedName>
    <definedName name="器" localSheetId="78">#REF!</definedName>
    <definedName name="器" localSheetId="79">#REF!</definedName>
    <definedName name="器" localSheetId="80">#REF!</definedName>
    <definedName name="器" localSheetId="81">#REF!</definedName>
    <definedName name="器" localSheetId="3">#REF!</definedName>
    <definedName name="器" localSheetId="72">#REF!</definedName>
    <definedName name="器" localSheetId="56">#REF!</definedName>
    <definedName name="器" localSheetId="1">#REF!</definedName>
    <definedName name="器" localSheetId="0">#REF!</definedName>
    <definedName name="器" localSheetId="82">#REF!</definedName>
    <definedName name="器">#REF!</definedName>
    <definedName name="基準工賃">#REF!</definedName>
    <definedName name="基礎地業範囲" localSheetId="0">#REF!</definedName>
    <definedName name="基礎地業範囲">#REF!</definedName>
    <definedName name="既製ｺ計">#REF!</definedName>
    <definedName name="期限">#REF!</definedName>
    <definedName name="機器拾い" localSheetId="0">#REF!</definedName>
    <definedName name="機器拾い">#REF!</definedName>
    <definedName name="気中数量">#REF!</definedName>
    <definedName name="気中打設">#REF!</definedName>
    <definedName name="気中土量">#REF!</definedName>
    <definedName name="規__格">#REF!</definedName>
    <definedName name="客先名称" localSheetId="1">#REF!</definedName>
    <definedName name="客先名称" localSheetId="0">#REF!</definedName>
    <definedName name="客先名称">#REF!</definedName>
    <definedName name="給食乙" localSheetId="0">#REF!</definedName>
    <definedName name="給食乙">#REF!</definedName>
    <definedName name="給食甲" localSheetId="0">#REF!</definedName>
    <definedName name="給食甲">#REF!</definedName>
    <definedName name="給水量1">#N/A</definedName>
    <definedName name="給水量2">#N/A</definedName>
    <definedName name="給水量3">#N/A</definedName>
    <definedName name="給湯" localSheetId="1">#REF!</definedName>
    <definedName name="給湯" localSheetId="0">#REF!</definedName>
    <definedName name="給湯">#REF!</definedName>
    <definedName name="魚津">#REF!</definedName>
    <definedName name="共通">#REF!</definedName>
    <definedName name="共通データ">#REF!</definedName>
    <definedName name="共通仮設">#REF!</definedName>
    <definedName name="共通仮設率">#REF!</definedName>
    <definedName name="共通費算定200" localSheetId="0">#REF!</definedName>
    <definedName name="共通費算定200">#REF!</definedName>
    <definedName name="錦城学園">#REF!</definedName>
    <definedName name="錦城学園１">#REF!</definedName>
    <definedName name="金建計">#REF!</definedName>
    <definedName name="金属計">#REF!</definedName>
    <definedName name="金入設定" localSheetId="0">#REF!</definedName>
    <definedName name="金抜設定" localSheetId="0">#REF!</definedName>
    <definedName name="区分">#REF!</definedName>
    <definedName name="区分ﾘﾝｸ">#REF!</definedName>
    <definedName name="空調" localSheetId="1">#REF!</definedName>
    <definedName name="空調">#REF!</definedName>
    <definedName name="空調ダクト" localSheetId="1">#REF!</definedName>
    <definedName name="空調ダクト" localSheetId="0">#REF!</definedName>
    <definedName name="空調ダクト">#REF!</definedName>
    <definedName name="空調ﾀﾞｸﾄ2" localSheetId="1">#REF!</definedName>
    <definedName name="空調ﾀﾞｸﾄ2" localSheetId="0">#REF!</definedName>
    <definedName name="空調ﾀﾞｸﾄ2">#REF!</definedName>
    <definedName name="空調機器" localSheetId="1">#REF!</definedName>
    <definedName name="空調機器" localSheetId="0">#REF!</definedName>
    <definedName name="空調機器">#REF!</definedName>
    <definedName name="空調設備" localSheetId="1">#REF!</definedName>
    <definedName name="空調設備" localSheetId="0">#REF!</definedName>
    <definedName name="空調設備">#REF!</definedName>
    <definedName name="空調配管" localSheetId="1">#REF!</definedName>
    <definedName name="空調配管" localSheetId="0">#REF!</definedName>
    <definedName name="空調配管">#REF!</definedName>
    <definedName name="空調表紙" localSheetId="0">#REF!</definedName>
    <definedName name="空調表紙">#REF!</definedName>
    <definedName name="型枠計">#REF!</definedName>
    <definedName name="罫線範囲">#REF!</definedName>
    <definedName name="計算書">#REF!</definedName>
    <definedName name="件名１" localSheetId="1">#REF!</definedName>
    <definedName name="件名１" localSheetId="0">#REF!</definedName>
    <definedName name="件名１">#REF!</definedName>
    <definedName name="件名２" localSheetId="1">#REF!</definedName>
    <definedName name="件名２" localSheetId="0">#REF!</definedName>
    <definedName name="件名２">#REF!</definedName>
    <definedName name="建具">#REF!</definedName>
    <definedName name="建具工事">#REF!</definedName>
    <definedName name="県単９６">#REF!</definedName>
    <definedName name="原設計数量">#REF!</definedName>
    <definedName name="現場箇所" localSheetId="1">#REF!</definedName>
    <definedName name="現場箇所" localSheetId="0">#REF!</definedName>
    <definedName name="現場箇所">#REF!</definedName>
    <definedName name="現場住所" localSheetId="1">#REF!</definedName>
    <definedName name="現場住所" localSheetId="0">#REF!</definedName>
    <definedName name="現場住所">#REF!</definedName>
    <definedName name="五十海増築工事">#REF!</definedName>
    <definedName name="厚鋼電線管">#REF!</definedName>
    <definedName name="工事区分">#REF!</definedName>
    <definedName name="工事区分ﾘﾝｸ">#REF!</definedName>
    <definedName name="工事番号" localSheetId="1">#REF!</definedName>
    <definedName name="工事番号" localSheetId="0">#REF!</definedName>
    <definedName name="工事番号">#REF!</definedName>
    <definedName name="工事枚数">#REF!</definedName>
    <definedName name="工事名" localSheetId="0">#REF!</definedName>
    <definedName name="工事名">#REF!</definedName>
    <definedName name="工事名２">#REF!</definedName>
    <definedName name="工事名称">#REF!</definedName>
    <definedName name="更衣室１Ｆ">#REF!</definedName>
    <definedName name="杭計">#REF!</definedName>
    <definedName name="杭工事計">#REF!</definedName>
    <definedName name="杭種">#REF!</definedName>
    <definedName name="校舎">#REF!</definedName>
    <definedName name="甲表へ" localSheetId="0">#REF!</definedName>
    <definedName name="甲表へ">#REF!</definedName>
    <definedName name="甲用紙" localSheetId="1">内訳書甲!$I$21:$Z$42</definedName>
    <definedName name="甲用紙" localSheetId="0">#REF!</definedName>
    <definedName name="甲用紙">#REF!</definedName>
    <definedName name="行番号" localSheetId="1">#REF!</definedName>
    <definedName name="行番号" localSheetId="0">#REF!</definedName>
    <definedName name="行番号">#REF!</definedName>
    <definedName name="項____目">#REF!</definedName>
    <definedName name="項目ＴＢＬ" localSheetId="1">#REF!</definedName>
    <definedName name="項目ＴＢＬ" localSheetId="0">#REF!</definedName>
    <definedName name="項目ＴＢＬ">#REF!</definedName>
    <definedName name="合併機器" localSheetId="0">#REF!</definedName>
    <definedName name="合併機器">#REF!</definedName>
    <definedName name="根拠">#REF!</definedName>
    <definedName name="根拠設定" localSheetId="0">#REF!</definedName>
    <definedName name="左官計">#REF!</definedName>
    <definedName name="査定率" localSheetId="1">#REF!</definedName>
    <definedName name="査定率" localSheetId="0">#REF!</definedName>
    <definedName name="査定率">#REF!</definedName>
    <definedName name="最終頁" localSheetId="1">内訳書甲!#REF!</definedName>
    <definedName name="最終頁" localSheetId="0">#REF!</definedName>
    <definedName name="最終頁">#REF!</definedName>
    <definedName name="細目計" localSheetId="0">#REF!</definedName>
    <definedName name="細目計">#REF!</definedName>
    <definedName name="作業員詰所">#REF!</definedName>
    <definedName name="作業員詰所幹線動力設備">#REF!</definedName>
    <definedName name="作業員詰所自火報設備">#REF!</definedName>
    <definedName name="作業員詰所電灯設備">#REF!</definedName>
    <definedName name="作業員詰所電話設備">#REF!</definedName>
    <definedName name="作業員詰所避雷針設備">#REF!</definedName>
    <definedName name="作業員詰所放送設備">#REF!</definedName>
    <definedName name="仕様・内容">#REF!</definedName>
    <definedName name="指数表">#N/A</definedName>
    <definedName name="支払条件" localSheetId="1">#REF!</definedName>
    <definedName name="支払条件" localSheetId="0">#REF!</definedName>
    <definedName name="支払条件">#REF!</definedName>
    <definedName name="自動火災報知設備">#REF!</definedName>
    <definedName name="自動車車庫棟">#REF!</definedName>
    <definedName name="自動車車庫棟幹線設備">#REF!</definedName>
    <definedName name="自動車車庫棟電灯設備">#REF!</definedName>
    <definedName name="自動車車庫棟避雷針設備">#REF!</definedName>
    <definedName name="自動制御" localSheetId="1">#REF!</definedName>
    <definedName name="自動制御" localSheetId="0">#REF!</definedName>
    <definedName name="自動制御">#REF!</definedName>
    <definedName name="七尾消防">#REF!</definedName>
    <definedName name="七尾消防１">#REF!</definedName>
    <definedName name="七尾消防２">#REF!</definedName>
    <definedName name="七尾消防３">#REF!</definedName>
    <definedName name="七尾消防４">#REF!</definedName>
    <definedName name="七尾消防５">#REF!</definedName>
    <definedName name="七尾消防６">#REF!</definedName>
    <definedName name="七尾消防７">#REF!</definedName>
    <definedName name="七尾消防８">#REF!</definedName>
    <definedName name="修正" localSheetId="0">#REF!</definedName>
    <definedName name="修正1" localSheetId="0">#REF!</definedName>
    <definedName name="修正2" localSheetId="0">#REF!</definedName>
    <definedName name="修正3" localSheetId="0">#REF!</definedName>
    <definedName name="修正4" localSheetId="0">#REF!</definedName>
    <definedName name="修正5" localSheetId="0">#REF!</definedName>
    <definedName name="修正6" localSheetId="0">#REF!</definedName>
    <definedName name="拾い出し">#REF!</definedName>
    <definedName name="集計">#REF!</definedName>
    <definedName name="集計乙用紙" localSheetId="0">#REF!</definedName>
    <definedName name="集計乙用紙">#REF!</definedName>
    <definedName name="住棟計">#REF!</definedName>
    <definedName name="縮小印刷">#REF!</definedName>
    <definedName name="書式">#REF!+#REF!</definedName>
    <definedName name="小2">#REF!</definedName>
    <definedName name="小3">#REF!</definedName>
    <definedName name="小小">#REF!</definedName>
    <definedName name="床暖房" localSheetId="1">#REF!</definedName>
    <definedName name="床暖房" localSheetId="0">#REF!</definedName>
    <definedName name="床暖房">#REF!</definedName>
    <definedName name="松任俳句">#REF!</definedName>
    <definedName name="松任俳句家具">#REF!</definedName>
    <definedName name="消火" localSheetId="73">#REF!</definedName>
    <definedName name="消火" localSheetId="74">#REF!</definedName>
    <definedName name="消火" localSheetId="75">#REF!</definedName>
    <definedName name="消火" localSheetId="76">#REF!</definedName>
    <definedName name="消火" localSheetId="77">#REF!</definedName>
    <definedName name="消火" localSheetId="78">#REF!</definedName>
    <definedName name="消火" localSheetId="79">#REF!</definedName>
    <definedName name="消火" localSheetId="80">#REF!</definedName>
    <definedName name="消火" localSheetId="81">#REF!</definedName>
    <definedName name="消火" localSheetId="3">#REF!</definedName>
    <definedName name="消火" localSheetId="72">#REF!</definedName>
    <definedName name="消火" localSheetId="56">#REF!</definedName>
    <definedName name="消火" localSheetId="1">#REF!</definedName>
    <definedName name="消火" localSheetId="0">#REF!</definedName>
    <definedName name="消火" localSheetId="82">#REF!</definedName>
    <definedName name="消火">#REF!</definedName>
    <definedName name="消費税の注釈" localSheetId="1">#REF!</definedName>
    <definedName name="消費税の注釈" localSheetId="0">#REF!</definedName>
    <definedName name="消費税の注釈">#REF!</definedName>
    <definedName name="消防">#REF!</definedName>
    <definedName name="消防局">#REF!</definedName>
    <definedName name="条件" localSheetId="0">#REF!</definedName>
    <definedName name="条件">#REF!</definedName>
    <definedName name="条件２">#REF!</definedName>
    <definedName name="浄化槽" localSheetId="0">#REF!</definedName>
    <definedName name="浄化槽">#REF!</definedName>
    <definedName name="植栽">#REF!</definedName>
    <definedName name="人">#REF!</definedName>
    <definedName name="人孔3">#REF!</definedName>
    <definedName name="人孔33">#REF!</definedName>
    <definedName name="人工費１">#REF!</definedName>
    <definedName name="図面ﾘｽﾄ" localSheetId="0">#REF!</definedName>
    <definedName name="図面ﾘｽﾄ">#REF!</definedName>
    <definedName name="厨房排水">#N/A</definedName>
    <definedName name="水中数量">#REF!</definedName>
    <definedName name="水中打設">#REF!</definedName>
    <definedName name="水中土量">#REF!</definedName>
    <definedName name="炊事棟">#REF!</definedName>
    <definedName name="炊事棟幹線">#REF!</definedName>
    <definedName name="炊事棟弱電設備">#REF!</definedName>
    <definedName name="炊事棟電灯設備">#REF!</definedName>
    <definedName name="炊事棟電話設備">#REF!</definedName>
    <definedName name="炊事棟避雷針設備">#REF!</definedName>
    <definedName name="随契理由１">"工事大要２"</definedName>
    <definedName name="制御盤">#REF!</definedName>
    <definedName name="西面">#REF!</definedName>
    <definedName name="石工事">#REF!</definedName>
    <definedName name="設計印刷" localSheetId="0">#REF!</definedName>
    <definedName name="設計印刷">#REF!</definedName>
    <definedName name="設計書">#REF!</definedName>
    <definedName name="設定">#REF!</definedName>
    <definedName name="設定01">#REF!</definedName>
    <definedName name="設定02">#REF!</definedName>
    <definedName name="設定2">#REF!</definedName>
    <definedName name="設定3">#REF!</definedName>
    <definedName name="設備">#REF!</definedName>
    <definedName name="前澤２">#REF!</definedName>
    <definedName name="前澤３">#REF!</definedName>
    <definedName name="全部印刷">#REF!</definedName>
    <definedName name="全頁印刷" localSheetId="0">#REF!</definedName>
    <definedName name="素材単価">#REF!</definedName>
    <definedName name="倉庫棟">#REF!</definedName>
    <definedName name="倉庫棟幹線設備">#REF!</definedName>
    <definedName name="倉庫棟自火報設備">#REF!</definedName>
    <definedName name="倉庫棟電灯設備">#REF!</definedName>
    <definedName name="倉庫棟避雷針設備">#REF!</definedName>
    <definedName name="総括">#REF!</definedName>
    <definedName name="総括枚数">#REF!</definedName>
    <definedName name="代か">#REF!</definedName>
    <definedName name="代価" hidden="1">#REF!</definedName>
    <definedName name="代価2">#REF!</definedName>
    <definedName name="代価№">#REF!</definedName>
    <definedName name="台">#REF!</definedName>
    <definedName name="台か">#REF!</definedName>
    <definedName name="大">#REF!</definedName>
    <definedName name="大項目" localSheetId="0">#REF!</definedName>
    <definedName name="大項目">#REF!</definedName>
    <definedName name="単">#REF!</definedName>
    <definedName name="単__位">#REF!</definedName>
    <definedName name="単価">#REF!</definedName>
    <definedName name="単価根拠１">#REF!</definedName>
    <definedName name="単抜">#REF!</definedName>
    <definedName name="単抜き印刷">#REF!</definedName>
    <definedName name="単抜印刷">#REF!</definedName>
    <definedName name="単抜範囲">#REF!</definedName>
    <definedName name="断熱防水">#REF!</definedName>
    <definedName name="地域" localSheetId="0">#REF!</definedName>
    <definedName name="地域">#REF!</definedName>
    <definedName name="地区名">#REF!</definedName>
    <definedName name="抽出" localSheetId="0">#REF!</definedName>
    <definedName name="抽出">#REF!</definedName>
    <definedName name="抽出用ﾍﾟｰｼﾞ" localSheetId="0">#REF!</definedName>
    <definedName name="抽出用ﾍﾟｰｼﾞ">#REF!</definedName>
    <definedName name="直接計">#REF!</definedName>
    <definedName name="直接工事">#REF!</definedName>
    <definedName name="訂正後" localSheetId="0">#REF!</definedName>
    <definedName name="訂正後">#REF!</definedName>
    <definedName name="鉄筋径">#REF!</definedName>
    <definedName name="鉄筋計">#REF!</definedName>
    <definedName name="鉄筋工事">#REF!</definedName>
    <definedName name="鉄筋控除">#REF!</definedName>
    <definedName name="鉄筋周長">#REF!</definedName>
    <definedName name="鉄筋断面">#REF!</definedName>
    <definedName name="鉄筋断面積">#REF!</definedName>
    <definedName name="鉄筋表">#REF!</definedName>
    <definedName name="店社TBL" localSheetId="1">#REF!</definedName>
    <definedName name="店社TBL" localSheetId="0">#REF!</definedName>
    <definedName name="店社TBL">#REF!</definedName>
    <definedName name="電気工事">#REF!</definedName>
    <definedName name="電灯動力盤">#REF!</definedName>
    <definedName name="電灯盤">#REF!</definedName>
    <definedName name="塗装計">#REF!</definedName>
    <definedName name="登録マクロ一覧">#REF!</definedName>
    <definedName name="土工計">#REF!</definedName>
    <definedName name="頭２" hidden="1">{#N/A,#N/A,FALSE,"Sheet16";#N/A,#N/A,FALSE,"Sheet16"}</definedName>
    <definedName name="頭5" hidden="1">{#N/A,#N/A,FALSE,"Sheet16";#N/A,#N/A,FALSE,"Sheet16"}</definedName>
    <definedName name="道単価01">#REF!</definedName>
    <definedName name="道単価02">#REF!</definedName>
    <definedName name="道単価03">#REF!</definedName>
    <definedName name="道単価04">#REF!</definedName>
    <definedName name="道単価05">#REF!</definedName>
    <definedName name="道単価06">#REF!</definedName>
    <definedName name="道単価07">#REF!</definedName>
    <definedName name="特別仮設工事" hidden="1">{#N/A,#N/A,FALSE,"Sheet16";#N/A,#N/A,FALSE,"Sheet16"}</definedName>
    <definedName name="特別架設工事" hidden="1">{#N/A,#N/A,FALSE,"Sheet16";#N/A,#N/A,FALSE,"Sheet16"}</definedName>
    <definedName name="特別架設工事２" hidden="1">{#N/A,#N/A,FALSE,"Sheet16";#N/A,#N/A,FALSE,"Sheet16"}</definedName>
    <definedName name="内外計">#REF!</definedName>
    <definedName name="内装工事">#REF!</definedName>
    <definedName name="内訳書" localSheetId="1">#REF!</definedName>
    <definedName name="内訳書" localSheetId="0">#REF!</definedName>
    <definedName name="内訳書">#REF!</definedName>
    <definedName name="内訳書１" localSheetId="1">#REF!</definedName>
    <definedName name="内訳書１" localSheetId="0">#REF!</definedName>
    <definedName name="内訳書１">#REF!</definedName>
    <definedName name="南面">#REF!</definedName>
    <definedName name="日付" localSheetId="0">#REF!</definedName>
    <definedName name="日付">#REF!</definedName>
    <definedName name="入力" localSheetId="73">#REF!</definedName>
    <definedName name="入力" localSheetId="74">#REF!</definedName>
    <definedName name="入力" localSheetId="75">#REF!</definedName>
    <definedName name="入力" localSheetId="76">#REF!</definedName>
    <definedName name="入力" localSheetId="77">#REF!</definedName>
    <definedName name="入力" localSheetId="78">#REF!</definedName>
    <definedName name="入力" localSheetId="79">#REF!</definedName>
    <definedName name="入力" localSheetId="80">#REF!</definedName>
    <definedName name="入力" localSheetId="81">#REF!</definedName>
    <definedName name="入力" localSheetId="3">#REF!</definedName>
    <definedName name="入力" localSheetId="72">#REF!</definedName>
    <definedName name="入力" localSheetId="56">#REF!</definedName>
    <definedName name="入力" localSheetId="1">#REF!</definedName>
    <definedName name="入力" localSheetId="0">#REF!</definedName>
    <definedName name="入力" localSheetId="82">#REF!</definedName>
    <definedName name="入力">#REF!</definedName>
    <definedName name="入力表" localSheetId="0">#REF!</definedName>
    <definedName name="入力表">#REF!</definedName>
    <definedName name="配分電盤">#REF!</definedName>
    <definedName name="搬入据付">#N/A</definedName>
    <definedName name="範囲" localSheetId="0">#REF!</definedName>
    <definedName name="範囲">#REF!</definedName>
    <definedName name="盤部係">#REF!</definedName>
    <definedName name="盤歩掛">#REF!</definedName>
    <definedName name="盤歩掛表">#REF!</definedName>
    <definedName name="避雷針設備">#REF!</definedName>
    <definedName name="備___考">#REF!</definedName>
    <definedName name="標準印刷">#REF!</definedName>
    <definedName name="標準値">#REF!</definedName>
    <definedName name="表1">#REF!</definedName>
    <definedName name="表紙" localSheetId="1">内訳書甲!#REF!</definedName>
    <definedName name="表紙" localSheetId="0">#REF!</definedName>
    <definedName name="表紙">#REF!</definedName>
    <definedName name="表紙あ">#REF!</definedName>
    <definedName name="表紙乙" localSheetId="0">#REF!</definedName>
    <definedName name="表紙乙">#REF!</definedName>
    <definedName name="表紙表紙">#REF!</definedName>
    <definedName name="表紙枚数">#REF!</definedName>
    <definedName name="部位範囲" localSheetId="0">#REF!</definedName>
    <definedName name="部位範囲">#REF!</definedName>
    <definedName name="部位部位">#REF!</definedName>
    <definedName name="部数2">#REF!</definedName>
    <definedName name="部分印刷" localSheetId="1">#REF!</definedName>
    <definedName name="部分印刷" localSheetId="0">#REF!</definedName>
    <definedName name="部門TBL" localSheetId="1">#REF!</definedName>
    <definedName name="部門TBL" localSheetId="0">#REF!</definedName>
    <definedName name="部門TBL">#REF!</definedName>
    <definedName name="複合" localSheetId="0">#REF!</definedName>
    <definedName name="複合">#REF!</definedName>
    <definedName name="複合価格" localSheetId="0">#REF!</definedName>
    <definedName name="複合価格">#REF!</definedName>
    <definedName name="複合単価">#REF!</definedName>
    <definedName name="複写範囲" localSheetId="1">#REF!</definedName>
    <definedName name="複写範囲" localSheetId="0">#REF!</definedName>
    <definedName name="複写範囲">#REF!</definedName>
    <definedName name="分類監理" localSheetId="0">#REF!</definedName>
    <definedName name="分類監理">#REF!</definedName>
    <definedName name="文字ﾋﾟｯﾁ">#REF!</definedName>
    <definedName name="頁">#REF!</definedName>
    <definedName name="頁枚数" localSheetId="0">#REF!</definedName>
    <definedName name="別表１">#REF!</definedName>
    <definedName name="弁ﾘｽﾄ" localSheetId="0">#REF!</definedName>
    <definedName name="弁ﾘｽﾄ">#REF!</definedName>
    <definedName name="歩掛">#REF!</definedName>
    <definedName name="防水">#REF!</definedName>
    <definedName name="防水計">#REF!</definedName>
    <definedName name="北面">#REF!</definedName>
    <definedName name="枚数1">#REF!</definedName>
    <definedName name="桝ﾘｽﾄ1" localSheetId="0">#REF!</definedName>
    <definedName name="桝ﾘｽﾄ1">#REF!</definedName>
    <definedName name="名___称">#REF!</definedName>
    <definedName name="名称" localSheetId="0">#REF!</definedName>
    <definedName name="名称">#REF!</definedName>
    <definedName name="名称01">#REF!</definedName>
    <definedName name="名称02">#REF!</definedName>
    <definedName name="名称03">#REF!</definedName>
    <definedName name="名称04">#REF!</definedName>
    <definedName name="名称05">#REF!</definedName>
    <definedName name="名称06">#REF!</definedName>
    <definedName name="名称07">#REF!</definedName>
    <definedName name="命令">#REF!</definedName>
    <definedName name="明細乙用紙" localSheetId="0">#REF!</definedName>
    <definedName name="明細乙用紙">#REF!</definedName>
    <definedName name="木計">#REF!</definedName>
    <definedName name="容積">#REF!</definedName>
    <definedName name="用途" localSheetId="0">#REF!</definedName>
    <definedName name="用途">#REF!</definedName>
    <definedName name="理科室乙" localSheetId="1">内訳書甲!#REF!</definedName>
    <definedName name="理科室乙" localSheetId="0">#REF!</definedName>
    <definedName name="理科室乙">#REF!</definedName>
    <definedName name="理科室甲" localSheetId="1">内訳書甲!#REF!</definedName>
    <definedName name="理科室甲" localSheetId="0">#REF!</definedName>
    <definedName name="理科室甲">#REF!</definedName>
    <definedName name="両神">#REF!</definedName>
    <definedName name="労務">IF(#REF!="","",ROUNDUP(#REF!/#REF!,-(LEN(TRUNC(#REF!/#REF!))-4)))</definedName>
    <definedName name="労務計">#REF!</definedName>
    <definedName name="労務単価" localSheetId="1">#REF!</definedName>
    <definedName name="労務単価" localSheetId="0">#REF!</definedName>
    <definedName name="労務単価">#REF!</definedName>
    <definedName name="労務費" localSheetId="1">#REF!</definedName>
    <definedName name="労務費" localSheetId="0">#REF!</definedName>
    <definedName name="労務費">#REF!</definedName>
    <definedName name="廊下">#REF!</definedName>
  </definedNames>
  <calcPr calcId="191029"/>
</workbook>
</file>

<file path=xl/calcChain.xml><?xml version="1.0" encoding="utf-8"?>
<calcChain xmlns="http://schemas.openxmlformats.org/spreadsheetml/2006/main">
  <c r="L9" i="249" l="1"/>
  <c r="L19" i="240"/>
  <c r="L31" i="320"/>
  <c r="I31" i="320"/>
  <c r="L30" i="320"/>
  <c r="I30" i="320"/>
  <c r="L29" i="320"/>
  <c r="I29" i="320"/>
  <c r="L31" i="321"/>
  <c r="L29" i="321"/>
  <c r="L27" i="321"/>
  <c r="L25" i="321"/>
  <c r="L23" i="321"/>
  <c r="L21" i="321"/>
  <c r="L5" i="321"/>
  <c r="I68" i="272"/>
  <c r="I58" i="272"/>
  <c r="I32" i="272"/>
  <c r="I60" i="272"/>
  <c r="I26" i="272"/>
  <c r="I22" i="272"/>
  <c r="I20" i="272"/>
  <c r="I18" i="272"/>
  <c r="I14" i="272"/>
  <c r="I10" i="272"/>
  <c r="J68" i="306" l="1"/>
  <c r="K68" i="306" s="1"/>
  <c r="K22" i="253"/>
  <c r="K20" i="253"/>
  <c r="J64" i="284"/>
  <c r="K64" i="284" s="1"/>
  <c r="J62" i="284"/>
  <c r="J64" i="278"/>
  <c r="V66" i="318"/>
  <c r="U66" i="318"/>
  <c r="AF58" i="318" s="1"/>
  <c r="T66" i="318"/>
  <c r="AF56" i="318" s="1"/>
  <c r="A66" i="318"/>
  <c r="S64" i="318"/>
  <c r="A64" i="318"/>
  <c r="S63" i="318"/>
  <c r="S62" i="318"/>
  <c r="A62" i="318"/>
  <c r="S61" i="318"/>
  <c r="S60" i="318"/>
  <c r="A60" i="318"/>
  <c r="S59" i="318"/>
  <c r="S58" i="318"/>
  <c r="A58" i="318"/>
  <c r="S57" i="318"/>
  <c r="S56" i="318"/>
  <c r="A56" i="318"/>
  <c r="S55" i="318"/>
  <c r="S54" i="318"/>
  <c r="A54" i="318"/>
  <c r="S53" i="318"/>
  <c r="S52" i="318"/>
  <c r="A52" i="318"/>
  <c r="S51" i="318"/>
  <c r="S50" i="318"/>
  <c r="A50" i="318"/>
  <c r="S49" i="318"/>
  <c r="A48" i="318"/>
  <c r="R47" i="318"/>
  <c r="S48" i="318" s="1"/>
  <c r="R46" i="318"/>
  <c r="AE46" i="318"/>
  <c r="A46" i="318"/>
  <c r="AE45" i="318"/>
  <c r="R45" i="318"/>
  <c r="L45" i="318" s="1"/>
  <c r="S46" i="318"/>
  <c r="J46" i="318" s="1"/>
  <c r="K46" i="318" s="1"/>
  <c r="R44" i="318"/>
  <c r="A44" i="318"/>
  <c r="R43" i="318"/>
  <c r="S44" i="318" s="1"/>
  <c r="J44" i="318" s="1"/>
  <c r="K44" i="318" s="1"/>
  <c r="R42" i="318"/>
  <c r="A42" i="318"/>
  <c r="R41" i="318"/>
  <c r="S42" i="318" s="1"/>
  <c r="J42" i="318" s="1"/>
  <c r="K42" i="318" s="1"/>
  <c r="AF40" i="318"/>
  <c r="W40" i="318" s="1"/>
  <c r="R40" i="318"/>
  <c r="AE40" i="318" s="1"/>
  <c r="A40" i="318"/>
  <c r="AE39" i="318"/>
  <c r="R39" i="318"/>
  <c r="S40" i="318"/>
  <c r="J40" i="318" s="1"/>
  <c r="K40" i="318"/>
  <c r="L48" i="318" s="1"/>
  <c r="A38" i="318"/>
  <c r="R37" i="318"/>
  <c r="S38" i="318"/>
  <c r="A36" i="318"/>
  <c r="R35" i="318"/>
  <c r="S35" i="318" s="1"/>
  <c r="C35" i="318"/>
  <c r="S34" i="318"/>
  <c r="A34" i="318"/>
  <c r="S33" i="318"/>
  <c r="S32" i="318"/>
  <c r="A32" i="318"/>
  <c r="S31" i="318"/>
  <c r="S30" i="318"/>
  <c r="A30" i="318"/>
  <c r="S29" i="318"/>
  <c r="S28" i="318"/>
  <c r="A28" i="318"/>
  <c r="S27" i="318"/>
  <c r="S26" i="318"/>
  <c r="A26" i="318"/>
  <c r="S25" i="318"/>
  <c r="S24" i="318"/>
  <c r="A24" i="318"/>
  <c r="S23" i="318"/>
  <c r="AF22" i="318"/>
  <c r="S22" i="318"/>
  <c r="A22" i="318"/>
  <c r="S21" i="318"/>
  <c r="S20" i="318"/>
  <c r="A20" i="318"/>
  <c r="S19" i="318"/>
  <c r="S18" i="318"/>
  <c r="A18" i="318"/>
  <c r="S17" i="318"/>
  <c r="AF16" i="318"/>
  <c r="AE15" i="318" s="1"/>
  <c r="S16" i="318"/>
  <c r="A16" i="318"/>
  <c r="S15" i="318"/>
  <c r="S14" i="318"/>
  <c r="A14" i="318"/>
  <c r="S13" i="318"/>
  <c r="S12" i="318"/>
  <c r="A12" i="318"/>
  <c r="S11" i="318"/>
  <c r="S10" i="318"/>
  <c r="A10" i="318"/>
  <c r="S9" i="318"/>
  <c r="A8" i="318"/>
  <c r="R7" i="318"/>
  <c r="K6" i="318"/>
  <c r="A6" i="318"/>
  <c r="S5" i="318"/>
  <c r="R5" i="318"/>
  <c r="AE4" i="318"/>
  <c r="A4" i="318"/>
  <c r="K6" i="316"/>
  <c r="K6" i="315"/>
  <c r="K6" i="314"/>
  <c r="K6" i="313"/>
  <c r="K6" i="312"/>
  <c r="K6" i="311"/>
  <c r="I20" i="310"/>
  <c r="I16" i="310"/>
  <c r="I14" i="310"/>
  <c r="I12" i="310"/>
  <c r="I10" i="310"/>
  <c r="K6" i="309"/>
  <c r="K36" i="306"/>
  <c r="K6" i="305"/>
  <c r="K98" i="296"/>
  <c r="K96" i="296"/>
  <c r="K94" i="296"/>
  <c r="K92" i="296"/>
  <c r="K90" i="296"/>
  <c r="K88" i="296"/>
  <c r="K86" i="296"/>
  <c r="K84" i="296"/>
  <c r="K82" i="296"/>
  <c r="K80" i="296"/>
  <c r="K78" i="296"/>
  <c r="K76" i="296"/>
  <c r="K74" i="296"/>
  <c r="K72" i="296"/>
  <c r="K70" i="296"/>
  <c r="K68" i="296"/>
  <c r="K6" i="294"/>
  <c r="K6" i="293"/>
  <c r="K6" i="289"/>
  <c r="L5" i="278"/>
  <c r="K6" i="278"/>
  <c r="L5" i="273"/>
  <c r="J158" i="272"/>
  <c r="K158" i="272"/>
  <c r="K6" i="261"/>
  <c r="A4" i="253"/>
  <c r="AE4" i="253"/>
  <c r="R5" i="253"/>
  <c r="S5" i="253"/>
  <c r="A6" i="253"/>
  <c r="K6" i="253"/>
  <c r="R7" i="253"/>
  <c r="S7" i="253" s="1"/>
  <c r="A8" i="253"/>
  <c r="A10" i="253"/>
  <c r="A12" i="253"/>
  <c r="A14" i="253"/>
  <c r="A16" i="253"/>
  <c r="A18" i="253"/>
  <c r="S19" i="253"/>
  <c r="A20" i="253"/>
  <c r="S20" i="253"/>
  <c r="S21" i="253"/>
  <c r="A22" i="253"/>
  <c r="S22" i="253"/>
  <c r="S23" i="253"/>
  <c r="A24" i="253"/>
  <c r="S24" i="253"/>
  <c r="S25" i="253"/>
  <c r="A26" i="253"/>
  <c r="S26" i="253"/>
  <c r="S27" i="253"/>
  <c r="A28" i="253"/>
  <c r="S28" i="253"/>
  <c r="S29" i="253"/>
  <c r="A30" i="253"/>
  <c r="S30" i="253"/>
  <c r="S31" i="253"/>
  <c r="A32" i="253"/>
  <c r="S32" i="253"/>
  <c r="A34" i="253"/>
  <c r="T34" i="253"/>
  <c r="U34" i="253"/>
  <c r="V34" i="253"/>
  <c r="V3" i="253" s="1"/>
  <c r="L27" i="248"/>
  <c r="K6" i="244"/>
  <c r="L25" i="243"/>
  <c r="L27" i="243"/>
  <c r="L29" i="243"/>
  <c r="K6" i="242"/>
  <c r="L5" i="237"/>
  <c r="L33" i="237"/>
  <c r="L23" i="249"/>
  <c r="AF6" i="253"/>
  <c r="AF28" i="253"/>
  <c r="AF10" i="253"/>
  <c r="W10" i="253"/>
  <c r="K10" i="253" s="1"/>
  <c r="AF26" i="253"/>
  <c r="L29" i="245"/>
  <c r="L25" i="253"/>
  <c r="L25" i="245"/>
  <c r="L31" i="245"/>
  <c r="S43" i="318"/>
  <c r="S47" i="318"/>
  <c r="L39" i="318"/>
  <c r="S39" i="318"/>
  <c r="L43" i="318"/>
  <c r="S37" i="318"/>
  <c r="V3" i="318"/>
  <c r="AF48" i="318"/>
  <c r="AF54" i="318"/>
  <c r="K136" i="272"/>
  <c r="L7" i="261"/>
  <c r="K114" i="272"/>
  <c r="K120" i="272"/>
  <c r="K128" i="272"/>
  <c r="K154" i="272"/>
  <c r="K148" i="272"/>
  <c r="K118" i="272"/>
  <c r="L23" i="261"/>
  <c r="L33" i="283"/>
  <c r="L5" i="282"/>
  <c r="L5" i="281"/>
  <c r="L59" i="281"/>
  <c r="L57" i="280"/>
  <c r="L5" i="274"/>
  <c r="L5" i="285"/>
  <c r="L63" i="284"/>
  <c r="J34" i="283"/>
  <c r="K34" i="283" s="1"/>
  <c r="L5" i="283"/>
  <c r="L57" i="281"/>
  <c r="L63" i="281"/>
  <c r="L45" i="280"/>
  <c r="L59" i="280"/>
  <c r="L5" i="280"/>
  <c r="K24" i="253" l="1"/>
  <c r="AE54" i="318"/>
  <c r="W54" i="318"/>
  <c r="AE53" i="318"/>
  <c r="L53" i="318"/>
  <c r="L43" i="280"/>
  <c r="L27" i="249"/>
  <c r="L33" i="243"/>
  <c r="L27" i="253"/>
  <c r="W28" i="253"/>
  <c r="J28" i="253" s="1"/>
  <c r="K28" i="253" s="1"/>
  <c r="AE27" i="253"/>
  <c r="AE28" i="253"/>
  <c r="AE56" i="318"/>
  <c r="W56" i="318"/>
  <c r="AE55" i="318"/>
  <c r="L55" i="318"/>
  <c r="AE22" i="318"/>
  <c r="AE21" i="318"/>
  <c r="L21" i="318"/>
  <c r="L29" i="246"/>
  <c r="L5" i="260"/>
  <c r="AE5" i="253"/>
  <c r="AE6" i="253"/>
  <c r="L5" i="245"/>
  <c r="W48" i="318"/>
  <c r="AE48" i="318"/>
  <c r="L5" i="284"/>
  <c r="AE25" i="253"/>
  <c r="AE26" i="253"/>
  <c r="T3" i="253"/>
  <c r="AF14" i="253"/>
  <c r="AF32" i="253"/>
  <c r="AF16" i="253"/>
  <c r="W16" i="253" s="1"/>
  <c r="K16" i="253" s="1"/>
  <c r="AF4" i="253"/>
  <c r="AF22" i="253"/>
  <c r="AF30" i="253"/>
  <c r="AF24" i="253"/>
  <c r="AF18" i="253"/>
  <c r="W18" i="253" s="1"/>
  <c r="K18" i="253" s="1"/>
  <c r="AF20" i="253"/>
  <c r="AF12" i="253"/>
  <c r="W12" i="253" s="1"/>
  <c r="K12" i="253" s="1"/>
  <c r="L5" i="261"/>
  <c r="L7" i="246"/>
  <c r="L5" i="289"/>
  <c r="L47" i="318"/>
  <c r="L27" i="256"/>
  <c r="AE58" i="318"/>
  <c r="W58" i="318"/>
  <c r="AE57" i="318"/>
  <c r="L57" i="318"/>
  <c r="AF34" i="318"/>
  <c r="AF50" i="318"/>
  <c r="W50" i="318" s="1"/>
  <c r="AF38" i="318"/>
  <c r="U3" i="318"/>
  <c r="AF28" i="318"/>
  <c r="AF6" i="318"/>
  <c r="AF12" i="318"/>
  <c r="AF18" i="318"/>
  <c r="L27" i="260"/>
  <c r="L15" i="318"/>
  <c r="AE16" i="318"/>
  <c r="W16" i="318"/>
  <c r="W26" i="253"/>
  <c r="J26" i="253" s="1"/>
  <c r="K26" i="253" s="1"/>
  <c r="L29" i="256"/>
  <c r="L25" i="256"/>
  <c r="AF10" i="318"/>
  <c r="AF32" i="318"/>
  <c r="AF30" i="318"/>
  <c r="S45" i="318"/>
  <c r="S41" i="318"/>
  <c r="AF4" i="318"/>
  <c r="AF20" i="318"/>
  <c r="W20" i="318" s="1"/>
  <c r="AF64" i="318"/>
  <c r="AF24" i="318"/>
  <c r="L27" i="245"/>
  <c r="S36" i="318"/>
  <c r="AF26" i="318"/>
  <c r="AF36" i="318"/>
  <c r="AF44" i="318"/>
  <c r="W44" i="318" s="1"/>
  <c r="U3" i="253"/>
  <c r="AF60" i="318"/>
  <c r="L41" i="318"/>
  <c r="K48" i="318"/>
  <c r="K64" i="318" s="1"/>
  <c r="K66" i="318" s="1"/>
  <c r="J8" i="318" s="1"/>
  <c r="K8" i="318" s="1"/>
  <c r="K32" i="318" s="1"/>
  <c r="K34" i="318" s="1"/>
  <c r="T3" i="318"/>
  <c r="AF42" i="318"/>
  <c r="W42" i="318" s="1"/>
  <c r="AF8" i="318"/>
  <c r="AF14" i="318"/>
  <c r="L13" i="318" s="1"/>
  <c r="AF46" i="318"/>
  <c r="W46" i="318" s="1"/>
  <c r="AF52" i="318"/>
  <c r="J170" i="272"/>
  <c r="K170" i="272" s="1"/>
  <c r="J172" i="272"/>
  <c r="K172" i="272" s="1"/>
  <c r="L181" i="272"/>
  <c r="J192" i="272"/>
  <c r="K192" i="272" s="1"/>
  <c r="K132" i="272"/>
  <c r="K150" i="272"/>
  <c r="J164" i="272"/>
  <c r="K164" i="272" s="1"/>
  <c r="L191" i="272"/>
  <c r="L185" i="272"/>
  <c r="J186" i="272"/>
  <c r="K186" i="272" s="1"/>
  <c r="L179" i="272"/>
  <c r="AE29" i="318"/>
  <c r="L29" i="318"/>
  <c r="L27" i="241"/>
  <c r="K146" i="272"/>
  <c r="L31" i="246"/>
  <c r="L23" i="246"/>
  <c r="AE14" i="253"/>
  <c r="AE13" i="253"/>
  <c r="L7" i="243"/>
  <c r="L5" i="243"/>
  <c r="AE11" i="318"/>
  <c r="AE47" i="318"/>
  <c r="AE9" i="253"/>
  <c r="AE10" i="253"/>
  <c r="L9" i="253"/>
  <c r="L5" i="253"/>
  <c r="L31" i="237"/>
  <c r="L31" i="243"/>
  <c r="AE15" i="253"/>
  <c r="AE17" i="253"/>
  <c r="AE18" i="253"/>
  <c r="W14" i="253"/>
  <c r="K14" i="253" s="1"/>
  <c r="AF8" i="253"/>
  <c r="S8" i="253"/>
  <c r="L27" i="259"/>
  <c r="L23" i="259"/>
  <c r="L29" i="266"/>
  <c r="S8" i="318"/>
  <c r="S7" i="318"/>
  <c r="L5" i="265"/>
  <c r="AE14" i="318"/>
  <c r="AE13" i="318"/>
  <c r="L5" i="269"/>
  <c r="AE20" i="318"/>
  <c r="AE19" i="318"/>
  <c r="L19" i="318"/>
  <c r="W22" i="318"/>
  <c r="W36" i="318"/>
  <c r="AE42" i="318"/>
  <c r="AE41" i="318"/>
  <c r="L49" i="318"/>
  <c r="AE50" i="318"/>
  <c r="AE49" i="318"/>
  <c r="W52" i="318"/>
  <c r="AE43" i="318"/>
  <c r="AE44" i="318"/>
  <c r="AE33" i="318"/>
  <c r="W34" i="318"/>
  <c r="AE64" i="318"/>
  <c r="AF62" i="318"/>
  <c r="L31" i="248" l="1"/>
  <c r="W20" i="253"/>
  <c r="J20" i="253" s="1"/>
  <c r="AE20" i="253"/>
  <c r="AE19" i="253"/>
  <c r="L5" i="246"/>
  <c r="AE30" i="318"/>
  <c r="W30" i="318"/>
  <c r="L47" i="280"/>
  <c r="L7" i="249"/>
  <c r="L29" i="248"/>
  <c r="L59" i="318"/>
  <c r="W60" i="318"/>
  <c r="AE60" i="318"/>
  <c r="AE59" i="318"/>
  <c r="L25" i="246"/>
  <c r="L153" i="264"/>
  <c r="L31" i="261"/>
  <c r="L31" i="256"/>
  <c r="AE18" i="318"/>
  <c r="W18" i="318"/>
  <c r="AE17" i="318"/>
  <c r="L17" i="318"/>
  <c r="L5" i="287"/>
  <c r="L29" i="260"/>
  <c r="L5" i="249"/>
  <c r="W24" i="253"/>
  <c r="J24" i="253" s="1"/>
  <c r="AE24" i="253"/>
  <c r="AE23" i="253"/>
  <c r="L27" i="261"/>
  <c r="W12" i="318"/>
  <c r="AE12" i="318"/>
  <c r="L11" i="318"/>
  <c r="W30" i="253"/>
  <c r="J30" i="253" s="1"/>
  <c r="K30" i="253" s="1"/>
  <c r="AE29" i="253"/>
  <c r="L29" i="253"/>
  <c r="AE30" i="253"/>
  <c r="AE23" i="318"/>
  <c r="W24" i="318"/>
  <c r="L23" i="318"/>
  <c r="AE24" i="318"/>
  <c r="L23" i="256"/>
  <c r="AE6" i="318"/>
  <c r="L5" i="318"/>
  <c r="AE5" i="318"/>
  <c r="AE22" i="253"/>
  <c r="AE21" i="253"/>
  <c r="W22" i="253"/>
  <c r="J22" i="253" s="1"/>
  <c r="L5" i="275"/>
  <c r="AE16" i="253"/>
  <c r="AE52" i="318"/>
  <c r="AE51" i="318"/>
  <c r="L51" i="318"/>
  <c r="AE36" i="318"/>
  <c r="AE35" i="318"/>
  <c r="L35" i="318"/>
  <c r="W32" i="318"/>
  <c r="L31" i="318"/>
  <c r="AE32" i="318"/>
  <c r="AE31" i="318"/>
  <c r="L7" i="256"/>
  <c r="AE28" i="318"/>
  <c r="L27" i="318"/>
  <c r="W28" i="318"/>
  <c r="AE27" i="318"/>
  <c r="L25" i="249"/>
  <c r="W10" i="318"/>
  <c r="AE9" i="318"/>
  <c r="AE10" i="318"/>
  <c r="L9" i="318"/>
  <c r="W64" i="318"/>
  <c r="AE63" i="318"/>
  <c r="L63" i="318"/>
  <c r="L37" i="318"/>
  <c r="AE38" i="318"/>
  <c r="W38" i="318"/>
  <c r="AE37" i="318"/>
  <c r="L31" i="249"/>
  <c r="L31" i="260"/>
  <c r="L31" i="253"/>
  <c r="AE31" i="253"/>
  <c r="AE32" i="253"/>
  <c r="W32" i="253"/>
  <c r="J32" i="253" s="1"/>
  <c r="K32" i="253" s="1"/>
  <c r="L5" i="256"/>
  <c r="AE11" i="253"/>
  <c r="AF66" i="318"/>
  <c r="AE8" i="318"/>
  <c r="W8" i="318"/>
  <c r="W66" i="318" s="1"/>
  <c r="J66" i="318" s="1"/>
  <c r="AE7" i="318"/>
  <c r="L7" i="245"/>
  <c r="L25" i="261"/>
  <c r="L5" i="248"/>
  <c r="L27" i="246"/>
  <c r="L5" i="268"/>
  <c r="W14" i="318"/>
  <c r="AE12" i="253"/>
  <c r="L63" i="280"/>
  <c r="AE34" i="318"/>
  <c r="L33" i="318"/>
  <c r="L61" i="280"/>
  <c r="L29" i="249"/>
  <c r="L7" i="248"/>
  <c r="W26" i="318"/>
  <c r="AE25" i="318"/>
  <c r="L25" i="318"/>
  <c r="AE26" i="318"/>
  <c r="L25" i="260"/>
  <c r="L29" i="261"/>
  <c r="J190" i="272"/>
  <c r="K190" i="272" s="1"/>
  <c r="L171" i="272"/>
  <c r="L189" i="272"/>
  <c r="K112" i="272"/>
  <c r="J182" i="272"/>
  <c r="K182" i="272" s="1"/>
  <c r="K124" i="272"/>
  <c r="L169" i="272"/>
  <c r="K126" i="272"/>
  <c r="J180" i="272"/>
  <c r="K180" i="272" s="1"/>
  <c r="K140" i="272"/>
  <c r="K142" i="272"/>
  <c r="L177" i="272"/>
  <c r="J178" i="272"/>
  <c r="K178" i="272" s="1"/>
  <c r="L165" i="272"/>
  <c r="J166" i="272"/>
  <c r="K166" i="272" s="1"/>
  <c r="J160" i="272"/>
  <c r="K160" i="272" s="1"/>
  <c r="J168" i="272"/>
  <c r="K168" i="272" s="1"/>
  <c r="L167" i="272"/>
  <c r="K134" i="272"/>
  <c r="K122" i="272"/>
  <c r="K116" i="272"/>
  <c r="L5" i="272"/>
  <c r="L61" i="318"/>
  <c r="AE62" i="318"/>
  <c r="AE61" i="318"/>
  <c r="W62" i="318"/>
  <c r="L127" i="265"/>
  <c r="L25" i="266"/>
  <c r="L31" i="266"/>
  <c r="L31" i="270"/>
  <c r="L19" i="270"/>
  <c r="L155" i="264"/>
  <c r="L121" i="263"/>
  <c r="L111" i="263"/>
  <c r="L49" i="280"/>
  <c r="J156" i="272"/>
  <c r="K156" i="272" s="1"/>
  <c r="K130" i="272"/>
  <c r="L21" i="259"/>
  <c r="L119" i="263"/>
  <c r="L183" i="272"/>
  <c r="J184" i="272"/>
  <c r="K184" i="272" s="1"/>
  <c r="L25" i="258"/>
  <c r="L21" i="255"/>
  <c r="L5" i="255"/>
  <c r="L27" i="258"/>
  <c r="L19" i="255"/>
  <c r="L29" i="239"/>
  <c r="L7" i="236"/>
  <c r="L29" i="244"/>
  <c r="L31" i="240"/>
  <c r="L7" i="239"/>
  <c r="L27" i="266"/>
  <c r="L29" i="270"/>
  <c r="L27" i="270"/>
  <c r="L151" i="264"/>
  <c r="L109" i="263"/>
  <c r="L125" i="263"/>
  <c r="L157" i="264"/>
  <c r="L53" i="280"/>
  <c r="L175" i="272"/>
  <c r="J176" i="272"/>
  <c r="K176" i="272" s="1"/>
  <c r="J162" i="272"/>
  <c r="K162" i="272" s="1"/>
  <c r="L25" i="259"/>
  <c r="L187" i="272"/>
  <c r="J188" i="272"/>
  <c r="K188" i="272" s="1"/>
  <c r="L29" i="258"/>
  <c r="L25" i="255"/>
  <c r="L31" i="258"/>
  <c r="L23" i="255"/>
  <c r="L7" i="253"/>
  <c r="AE7" i="253"/>
  <c r="W8" i="253"/>
  <c r="W34" i="253" s="1"/>
  <c r="AF34" i="253"/>
  <c r="AE8" i="253"/>
  <c r="L15" i="259"/>
  <c r="L31" i="241"/>
  <c r="L31" i="236"/>
  <c r="L5" i="236"/>
  <c r="L27" i="242"/>
  <c r="L7" i="240"/>
  <c r="L5" i="244"/>
  <c r="L125" i="265"/>
  <c r="L5" i="266"/>
  <c r="L23" i="266"/>
  <c r="L25" i="270"/>
  <c r="L23" i="270"/>
  <c r="L5" i="270"/>
  <c r="L113" i="263"/>
  <c r="L5" i="263"/>
  <c r="L127" i="263"/>
  <c r="L173" i="272"/>
  <c r="J174" i="272"/>
  <c r="K174" i="272" s="1"/>
  <c r="L29" i="259"/>
  <c r="L55" i="280"/>
  <c r="L19" i="259"/>
  <c r="L17" i="258"/>
  <c r="L29" i="255"/>
  <c r="L31" i="259"/>
  <c r="L5" i="258"/>
  <c r="L19" i="258"/>
  <c r="L27" i="255"/>
  <c r="L7" i="244"/>
  <c r="L29" i="240"/>
  <c r="L27" i="236"/>
  <c r="L31" i="242"/>
  <c r="L5" i="239"/>
  <c r="L29" i="236"/>
  <c r="L31" i="239"/>
  <c r="L29" i="242"/>
  <c r="L5" i="240"/>
  <c r="L31" i="269"/>
  <c r="L31" i="267"/>
  <c r="L123" i="265"/>
  <c r="L21" i="270"/>
  <c r="L159" i="264"/>
  <c r="L5" i="264"/>
  <c r="L117" i="263"/>
  <c r="L123" i="263"/>
  <c r="K138" i="272"/>
  <c r="K152" i="272"/>
  <c r="L115" i="263"/>
  <c r="L5" i="279"/>
  <c r="L17" i="259"/>
  <c r="K144" i="272"/>
  <c r="L21" i="258"/>
  <c r="L17" i="255"/>
  <c r="L23" i="258"/>
  <c r="L15" i="255"/>
  <c r="L31" i="255"/>
  <c r="L5" i="242"/>
  <c r="L29" i="241"/>
  <c r="L31" i="244"/>
  <c r="J8" i="253" l="1"/>
  <c r="K8" i="253" s="1"/>
  <c r="K34" i="253" s="1"/>
  <c r="K194" i="272" l="1"/>
</calcChain>
</file>

<file path=xl/sharedStrings.xml><?xml version="1.0" encoding="utf-8"?>
<sst xmlns="http://schemas.openxmlformats.org/spreadsheetml/2006/main" count="6267" uniqueCount="1770">
  <si>
    <t>建設物価</t>
    <rPh sb="0" eb="2">
      <t>ケンセツ</t>
    </rPh>
    <rPh sb="2" eb="4">
      <t>ブッカ</t>
    </rPh>
    <phoneticPr fontId="4"/>
  </si>
  <si>
    <t>積算資料</t>
    <rPh sb="0" eb="2">
      <t>セキサン</t>
    </rPh>
    <rPh sb="2" eb="4">
      <t>シリョウ</t>
    </rPh>
    <phoneticPr fontId="4"/>
  </si>
  <si>
    <t>建築コスト情報</t>
    <rPh sb="0" eb="2">
      <t>ケンチク</t>
    </rPh>
    <rPh sb="5" eb="7">
      <t>ジョウホウ</t>
    </rPh>
    <phoneticPr fontId="4"/>
  </si>
  <si>
    <t>建築施工単価</t>
    <rPh sb="0" eb="2">
      <t>ケンチク</t>
    </rPh>
    <rPh sb="2" eb="4">
      <t>セコウ</t>
    </rPh>
    <rPh sb="4" eb="6">
      <t>タンカ</t>
    </rPh>
    <phoneticPr fontId="4"/>
  </si>
  <si>
    <t>単位</t>
  </si>
  <si>
    <t>見　　　積　　　比　　　較</t>
    <rPh sb="0" eb="5">
      <t>ミツモリ</t>
    </rPh>
    <rPh sb="8" eb="13">
      <t>ヒカク</t>
    </rPh>
    <phoneticPr fontId="2"/>
  </si>
  <si>
    <t>見積掛率</t>
    <rPh sb="0" eb="2">
      <t>ミツモリ</t>
    </rPh>
    <rPh sb="2" eb="3">
      <t>カ</t>
    </rPh>
    <rPh sb="3" eb="4">
      <t>リツ</t>
    </rPh>
    <phoneticPr fontId="2"/>
  </si>
  <si>
    <t>掛率　</t>
    <rPh sb="0" eb="1">
      <t>カ</t>
    </rPh>
    <rPh sb="1" eb="2">
      <t>リツ</t>
    </rPh>
    <phoneticPr fontId="6"/>
  </si>
  <si>
    <t>特記無き限り</t>
    <rPh sb="0" eb="2">
      <t>トッキ</t>
    </rPh>
    <rPh sb="2" eb="3">
      <t>ナ</t>
    </rPh>
    <rPh sb="4" eb="5">
      <t>カギ</t>
    </rPh>
    <phoneticPr fontId="2"/>
  </si>
  <si>
    <t>刊     行    物</t>
    <rPh sb="0" eb="1">
      <t>カン</t>
    </rPh>
    <rPh sb="6" eb="7">
      <t>ギョウ</t>
    </rPh>
    <rPh sb="11" eb="12">
      <t>ブツ</t>
    </rPh>
    <phoneticPr fontId="4"/>
  </si>
  <si>
    <t>式</t>
    <rPh sb="0" eb="1">
      <t>シキ</t>
    </rPh>
    <phoneticPr fontId="4"/>
  </si>
  <si>
    <t>名                称</t>
    <phoneticPr fontId="4"/>
  </si>
  <si>
    <t>摘          要</t>
    <phoneticPr fontId="4"/>
  </si>
  <si>
    <t>数   量</t>
    <phoneticPr fontId="4"/>
  </si>
  <si>
    <t>単      価</t>
    <phoneticPr fontId="4"/>
  </si>
  <si>
    <t>金          額</t>
    <phoneticPr fontId="4"/>
  </si>
  <si>
    <t>備            考</t>
    <phoneticPr fontId="4"/>
  </si>
  <si>
    <t>B</t>
    <phoneticPr fontId="2"/>
  </si>
  <si>
    <t>C</t>
    <phoneticPr fontId="2"/>
  </si>
  <si>
    <t>建築工事</t>
    <rPh sb="0" eb="2">
      <t>ケンチク</t>
    </rPh>
    <rPh sb="2" eb="4">
      <t>コウジ</t>
    </rPh>
    <phoneticPr fontId="4"/>
  </si>
  <si>
    <t>小計</t>
    <rPh sb="0" eb="2">
      <t>コバカリ</t>
    </rPh>
    <phoneticPr fontId="6"/>
  </si>
  <si>
    <t>名                称</t>
    <phoneticPr fontId="2"/>
  </si>
  <si>
    <t>掛率</t>
    <rPh sb="0" eb="1">
      <t>カ</t>
    </rPh>
    <rPh sb="1" eb="2">
      <t>リツ</t>
    </rPh>
    <phoneticPr fontId="6"/>
  </si>
  <si>
    <t>公表価格</t>
    <rPh sb="0" eb="2">
      <t>コウヒョウ</t>
    </rPh>
    <rPh sb="2" eb="4">
      <t>カカク</t>
    </rPh>
    <phoneticPr fontId="4"/>
  </si>
  <si>
    <t>平均単価</t>
    <rPh sb="0" eb="2">
      <t>ヘイキン</t>
    </rPh>
    <rPh sb="2" eb="4">
      <t>タンカ</t>
    </rPh>
    <phoneticPr fontId="4"/>
  </si>
  <si>
    <t>平均単価x掛率</t>
    <rPh sb="0" eb="2">
      <t>ヘイキン</t>
    </rPh>
    <phoneticPr fontId="2"/>
  </si>
  <si>
    <t>採用単価x掛率</t>
  </si>
  <si>
    <t>か所</t>
  </si>
  <si>
    <t>工場棟解体撤去</t>
    <rPh sb="0" eb="3">
      <t>コウジョウトウ</t>
    </rPh>
    <rPh sb="3" eb="7">
      <t>カイタイテッキョ</t>
    </rPh>
    <phoneticPr fontId="4"/>
  </si>
  <si>
    <t>切粉置場解体撤去</t>
    <rPh sb="0" eb="1">
      <t>キリ</t>
    </rPh>
    <rPh sb="1" eb="2">
      <t>コナ</t>
    </rPh>
    <rPh sb="2" eb="4">
      <t>オキバ</t>
    </rPh>
    <rPh sb="4" eb="8">
      <t>カイタイテッキョ</t>
    </rPh>
    <phoneticPr fontId="4"/>
  </si>
  <si>
    <t>変電所棟解体撤去</t>
    <rPh sb="0" eb="3">
      <t>ヘンデンショ</t>
    </rPh>
    <rPh sb="3" eb="4">
      <t>トウ</t>
    </rPh>
    <rPh sb="4" eb="8">
      <t>カイタイテッキョ</t>
    </rPh>
    <phoneticPr fontId="4"/>
  </si>
  <si>
    <t>切断工場棟解体撤去</t>
    <rPh sb="0" eb="2">
      <t>セツダン</t>
    </rPh>
    <rPh sb="2" eb="4">
      <t>コウジョウ</t>
    </rPh>
    <rPh sb="4" eb="5">
      <t>トウ</t>
    </rPh>
    <rPh sb="5" eb="9">
      <t>カイタイテッキョ</t>
    </rPh>
    <phoneticPr fontId="4"/>
  </si>
  <si>
    <t>受付棟解体撤去</t>
    <rPh sb="0" eb="2">
      <t>ウケツケ</t>
    </rPh>
    <rPh sb="2" eb="3">
      <t>トウ</t>
    </rPh>
    <rPh sb="3" eb="7">
      <t>カイタイテッキョ</t>
    </rPh>
    <phoneticPr fontId="4"/>
  </si>
  <si>
    <t>食堂棟解体撤去</t>
    <rPh sb="0" eb="2">
      <t>ショクドウ</t>
    </rPh>
    <rPh sb="2" eb="3">
      <t>トウ</t>
    </rPh>
    <rPh sb="3" eb="7">
      <t>カイタイテッキョ</t>
    </rPh>
    <phoneticPr fontId="4"/>
  </si>
  <si>
    <t>シャワー室棟解体撤去</t>
    <rPh sb="4" eb="5">
      <t>シツ</t>
    </rPh>
    <rPh sb="5" eb="10">
      <t>トウカイタイテッキョ</t>
    </rPh>
    <phoneticPr fontId="4"/>
  </si>
  <si>
    <t>コンプレッサー室棟解体撤去</t>
    <rPh sb="7" eb="8">
      <t>シツ</t>
    </rPh>
    <rPh sb="8" eb="9">
      <t>トウ</t>
    </rPh>
    <rPh sb="9" eb="13">
      <t>カイタイテッキョ</t>
    </rPh>
    <phoneticPr fontId="4"/>
  </si>
  <si>
    <t>駐輪場解体撤去</t>
    <rPh sb="0" eb="3">
      <t>チュウリンジョウ</t>
    </rPh>
    <rPh sb="3" eb="7">
      <t>カイタイテッキョ</t>
    </rPh>
    <phoneticPr fontId="4"/>
  </si>
  <si>
    <t>外構解体撤去</t>
    <rPh sb="0" eb="2">
      <t>ガイコウ</t>
    </rPh>
    <rPh sb="2" eb="6">
      <t>カイタイテッキョ</t>
    </rPh>
    <phoneticPr fontId="4"/>
  </si>
  <si>
    <t>建築工事　合　計</t>
    <rPh sb="0" eb="2">
      <t>ケンチク</t>
    </rPh>
    <rPh sb="2" eb="4">
      <t>コウジ</t>
    </rPh>
    <rPh sb="5" eb="6">
      <t>ゴウ</t>
    </rPh>
    <rPh sb="7" eb="8">
      <t>ケイ</t>
    </rPh>
    <phoneticPr fontId="6"/>
  </si>
  <si>
    <t>延m2</t>
    <rPh sb="0" eb="1">
      <t>エン</t>
    </rPh>
    <phoneticPr fontId="4"/>
  </si>
  <si>
    <t>鉄骨ｶｯﾀｰ主体  屋根･外壁共</t>
    <rPh sb="0" eb="2">
      <t>テッコツ</t>
    </rPh>
    <rPh sb="6" eb="8">
      <t>シュタイ</t>
    </rPh>
    <rPh sb="10" eb="12">
      <t>ヤネ</t>
    </rPh>
    <rPh sb="13" eb="15">
      <t>ガイヘキ</t>
    </rPh>
    <rPh sb="15" eb="16">
      <t>トモ</t>
    </rPh>
    <phoneticPr fontId="4"/>
  </si>
  <si>
    <t xml:space="preserve">50～75kg/m2 手こわし･機械併用 </t>
    <rPh sb="11" eb="12">
      <t>テ</t>
    </rPh>
    <rPh sb="16" eb="18">
      <t>キカイ</t>
    </rPh>
    <rPh sb="18" eb="20">
      <t>ヘイヨウ</t>
    </rPh>
    <phoneticPr fontId="4"/>
  </si>
  <si>
    <t xml:space="preserve">75～100kg/m2 手こわし･機械併用 </t>
    <rPh sb="12" eb="13">
      <t>テ</t>
    </rPh>
    <rPh sb="17" eb="19">
      <t>キカイ</t>
    </rPh>
    <rPh sb="19" eb="21">
      <t>ヘイヨウ</t>
    </rPh>
    <phoneticPr fontId="4"/>
  </si>
  <si>
    <t>Ｓ造建物解体 上屋解体</t>
    <rPh sb="1" eb="2">
      <t>ゾウ</t>
    </rPh>
    <rPh sb="2" eb="6">
      <t>タテモノカイタイ</t>
    </rPh>
    <rPh sb="7" eb="9">
      <t>ウワヤ</t>
    </rPh>
    <rPh sb="9" eb="11">
      <t>カイタイ</t>
    </rPh>
    <phoneticPr fontId="4"/>
  </si>
  <si>
    <t>木造建物解体 上屋解体</t>
    <rPh sb="0" eb="1">
      <t>キ</t>
    </rPh>
    <rPh sb="1" eb="2">
      <t>ゾウ</t>
    </rPh>
    <rPh sb="2" eb="6">
      <t>タテモノカイタイ</t>
    </rPh>
    <rPh sb="7" eb="11">
      <t>ウワヤカイタイ</t>
    </rPh>
    <phoneticPr fontId="4"/>
  </si>
  <si>
    <t>手こわし･機械併用</t>
    <rPh sb="0" eb="1">
      <t>テ</t>
    </rPh>
    <rPh sb="5" eb="7">
      <t>キカイ</t>
    </rPh>
    <rPh sb="7" eb="9">
      <t>ヘイヨウ</t>
    </rPh>
    <phoneticPr fontId="4"/>
  </si>
  <si>
    <t>100m2程度</t>
    <rPh sb="5" eb="7">
      <t>テイド</t>
    </rPh>
    <phoneticPr fontId="4"/>
  </si>
  <si>
    <t>木造建物解体 基礎ｺﾝｸﾘｰﾄ解体</t>
    <rPh sb="0" eb="1">
      <t>キ</t>
    </rPh>
    <rPh sb="1" eb="2">
      <t>ゾウ</t>
    </rPh>
    <rPh sb="2" eb="6">
      <t>タテモノカイタイ</t>
    </rPh>
    <rPh sb="7" eb="9">
      <t>キソ</t>
    </rPh>
    <rPh sb="15" eb="17">
      <t>カイタイ</t>
    </rPh>
    <phoneticPr fontId="4"/>
  </si>
  <si>
    <t>m3</t>
    <phoneticPr fontId="4"/>
  </si>
  <si>
    <t>ﾊﾝﾄﾞﾌﾞﾚｰｶ主体</t>
    <rPh sb="9" eb="11">
      <t>シュタイ</t>
    </rPh>
    <phoneticPr fontId="4"/>
  </si>
  <si>
    <t>大型ﾌﾞﾚｰｶ･圧砕機併用</t>
    <rPh sb="0" eb="2">
      <t>オオガタ</t>
    </rPh>
    <rPh sb="10" eb="12">
      <t>ヘイヨウ</t>
    </rPh>
    <rPh sb="11" eb="13">
      <t>ヘイヨウ</t>
    </rPh>
    <phoneticPr fontId="4"/>
  </si>
  <si>
    <t>Ｓ造建物解体 基礎ｺﾝｸﾘｰﾄ解体</t>
    <rPh sb="1" eb="2">
      <t>ゾウ</t>
    </rPh>
    <rPh sb="2" eb="6">
      <t>タテモノカイタイ</t>
    </rPh>
    <rPh sb="7" eb="9">
      <t>キソ</t>
    </rPh>
    <rPh sb="15" eb="17">
      <t>カイタイ</t>
    </rPh>
    <phoneticPr fontId="4"/>
  </si>
  <si>
    <t>土間ｺﾝｸﾘｰﾄ解体</t>
    <rPh sb="0" eb="2">
      <t>ドマ</t>
    </rPh>
    <rPh sb="8" eb="10">
      <t>カイタイ</t>
    </rPh>
    <phoneticPr fontId="4"/>
  </si>
  <si>
    <t>内部造作材撤去</t>
    <rPh sb="0" eb="2">
      <t>ナイブ</t>
    </rPh>
    <rPh sb="2" eb="5">
      <t>ゾウサクザイ</t>
    </rPh>
    <rPh sb="5" eb="7">
      <t>テッキョ</t>
    </rPh>
    <phoneticPr fontId="4"/>
  </si>
  <si>
    <t>木造100m2程度</t>
    <rPh sb="0" eb="2">
      <t>モクゾウ</t>
    </rPh>
    <rPh sb="7" eb="9">
      <t>テイド</t>
    </rPh>
    <phoneticPr fontId="4"/>
  </si>
  <si>
    <t>木造300m2程度</t>
    <rPh sb="0" eb="2">
      <t>モクゾウ</t>
    </rPh>
    <rPh sb="7" eb="9">
      <t>テイド</t>
    </rPh>
    <phoneticPr fontId="4"/>
  </si>
  <si>
    <t>事務所</t>
    <rPh sb="0" eb="3">
      <t>ジムショ</t>
    </rPh>
    <phoneticPr fontId="4"/>
  </si>
  <si>
    <t>工場･倉庫</t>
    <rPh sb="0" eb="2">
      <t>コウジョウ</t>
    </rPh>
    <rPh sb="3" eb="5">
      <t>ソウコ</t>
    </rPh>
    <phoneticPr fontId="4"/>
  </si>
  <si>
    <t>工場棟解体撤去</t>
    <rPh sb="0" eb="2">
      <t>コウジョウ</t>
    </rPh>
    <rPh sb="2" eb="7">
      <t>トウカイタイテッキョ</t>
    </rPh>
    <phoneticPr fontId="2"/>
  </si>
  <si>
    <t>式</t>
    <rPh sb="0" eb="1">
      <t>シキ</t>
    </rPh>
    <phoneticPr fontId="2"/>
  </si>
  <si>
    <t>①-計</t>
    <rPh sb="2" eb="3">
      <t>ケイ</t>
    </rPh>
    <phoneticPr fontId="6"/>
  </si>
  <si>
    <t>発生材積込</t>
    <rPh sb="0" eb="3">
      <t>ハッセイザイ</t>
    </rPh>
    <rPh sb="3" eb="5">
      <t>ツミコ</t>
    </rPh>
    <phoneticPr fontId="2"/>
  </si>
  <si>
    <t>発生材運搬</t>
    <rPh sb="0" eb="5">
      <t>ハッセイザイウンパン</t>
    </rPh>
    <phoneticPr fontId="2"/>
  </si>
  <si>
    <t>発生材処理</t>
    <rPh sb="0" eb="5">
      <t>ハッセイザイショリ</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</si>
  <si>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</si>
  <si>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</si>
  <si>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</si>
  <si>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</si>
  <si>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</si>
  <si>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</si>
  <si>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</si>
  <si>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</si>
  <si>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</si>
  <si>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</si>
  <si>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⑪</t>
    <phoneticPr fontId="2"/>
  </si>
  <si>
    <t>⑫</t>
    <phoneticPr fontId="2"/>
  </si>
  <si>
    <t>⑬</t>
    <phoneticPr fontId="2"/>
  </si>
  <si>
    <t>⑭</t>
    <phoneticPr fontId="2"/>
  </si>
  <si>
    <t>高さ10m未満 建地幅600mm</t>
    <rPh sb="0" eb="1">
      <t>タカ</t>
    </rPh>
    <rPh sb="5" eb="7">
      <t>ミマン</t>
    </rPh>
    <rPh sb="8" eb="9">
      <t>ケン</t>
    </rPh>
    <rPh sb="9" eb="10">
      <t>ジ</t>
    </rPh>
    <rPh sb="10" eb="11">
      <t>ハバ</t>
    </rPh>
    <phoneticPr fontId="4"/>
  </si>
  <si>
    <t>期間1ｶ月</t>
    <rPh sb="0" eb="2">
      <t>キカン</t>
    </rPh>
    <rPh sb="4" eb="5">
      <t>ツキ</t>
    </rPh>
    <phoneticPr fontId="4"/>
  </si>
  <si>
    <t>架m2</t>
    <rPh sb="0" eb="1">
      <t>カ</t>
    </rPh>
    <phoneticPr fontId="4"/>
  </si>
  <si>
    <t>期間2ｶ月</t>
    <rPh sb="0" eb="2">
      <t>キカン</t>
    </rPh>
    <rPh sb="4" eb="5">
      <t>ツキ</t>
    </rPh>
    <phoneticPr fontId="4"/>
  </si>
  <si>
    <t>高さ20m未満 建地幅600mm</t>
    <rPh sb="0" eb="1">
      <t>タカ</t>
    </rPh>
    <rPh sb="5" eb="7">
      <t>ミマン</t>
    </rPh>
    <rPh sb="8" eb="9">
      <t>ケン</t>
    </rPh>
    <rPh sb="9" eb="10">
      <t>ジ</t>
    </rPh>
    <rPh sb="10" eb="11">
      <t>ハバ</t>
    </rPh>
    <phoneticPr fontId="4"/>
  </si>
  <si>
    <t>垂直養生</t>
    <rPh sb="0" eb="4">
      <t>スイチョクヨウジョウ</t>
    </rPh>
    <phoneticPr fontId="4"/>
  </si>
  <si>
    <t>防音ｼｰﾄ</t>
    <rPh sb="0" eb="2">
      <t>ボウオン</t>
    </rPh>
    <phoneticPr fontId="4"/>
  </si>
  <si>
    <t>発生材処分</t>
    <rPh sb="0" eb="3">
      <t>ハッセイザイ</t>
    </rPh>
    <rPh sb="3" eb="5">
      <t>ショブン</t>
    </rPh>
    <phoneticPr fontId="2"/>
  </si>
  <si>
    <t>発生材運搬</t>
    <rPh sb="0" eb="3">
      <t>ハッセイザイ</t>
    </rPh>
    <rPh sb="3" eb="5">
      <t>ウンパン</t>
    </rPh>
    <phoneticPr fontId="2"/>
  </si>
  <si>
    <t>-計</t>
    <rPh sb="1" eb="2">
      <t>ケイ</t>
    </rPh>
    <phoneticPr fontId="2"/>
  </si>
  <si>
    <t>⑮</t>
    <phoneticPr fontId="2"/>
  </si>
  <si>
    <t>⑮-計</t>
    <rPh sb="2" eb="3">
      <t>ケイ</t>
    </rPh>
    <phoneticPr fontId="2"/>
  </si>
  <si>
    <t>シャワー室棟解体撤去</t>
    <rPh sb="4" eb="5">
      <t>シツ</t>
    </rPh>
    <rPh sb="5" eb="10">
      <t>トウカイタイテッキョ</t>
    </rPh>
    <phoneticPr fontId="2"/>
  </si>
  <si>
    <t>木造平屋 16.24m2</t>
    <rPh sb="0" eb="2">
      <t>モクゾウ</t>
    </rPh>
    <rPh sb="2" eb="4">
      <t>ヒラヤ</t>
    </rPh>
    <phoneticPr fontId="2"/>
  </si>
  <si>
    <t>Ｓ造２Ｆ 959.40m2</t>
    <rPh sb="1" eb="2">
      <t>ゾウ</t>
    </rPh>
    <phoneticPr fontId="2"/>
  </si>
  <si>
    <t>②-計</t>
    <rPh sb="2" eb="3">
      <t>ケイ</t>
    </rPh>
    <phoneticPr fontId="6"/>
  </si>
  <si>
    <t>③-計</t>
    <rPh sb="2" eb="3">
      <t>ケイ</t>
    </rPh>
    <phoneticPr fontId="6"/>
  </si>
  <si>
    <t>切粉置場解体撤去</t>
    <rPh sb="0" eb="1">
      <t>キリ</t>
    </rPh>
    <rPh sb="1" eb="2">
      <t>コナ</t>
    </rPh>
    <rPh sb="2" eb="4">
      <t>オキバ</t>
    </rPh>
    <rPh sb="4" eb="6">
      <t>カイタイ</t>
    </rPh>
    <rPh sb="6" eb="8">
      <t>テッキョ</t>
    </rPh>
    <phoneticPr fontId="2"/>
  </si>
  <si>
    <t>④-計</t>
    <rPh sb="2" eb="3">
      <t>ケイ</t>
    </rPh>
    <phoneticPr fontId="2"/>
  </si>
  <si>
    <t>Ｓ造１Ｆ 52.00m2</t>
    <rPh sb="1" eb="2">
      <t>ゾウ</t>
    </rPh>
    <phoneticPr fontId="2"/>
  </si>
  <si>
    <t>変電所棟解体撤去</t>
    <rPh sb="0" eb="3">
      <t>ヘンデンショ</t>
    </rPh>
    <rPh sb="3" eb="8">
      <t>トウカイタイテッキョ</t>
    </rPh>
    <phoneticPr fontId="2"/>
  </si>
  <si>
    <t>ＲＣ造１Ｆ 76.44m2</t>
    <rPh sb="2" eb="3">
      <t>ゾウ</t>
    </rPh>
    <phoneticPr fontId="2"/>
  </si>
  <si>
    <t>ＲＣ造建物躯体解体</t>
    <rPh sb="2" eb="3">
      <t>ゾウ</t>
    </rPh>
    <rPh sb="3" eb="5">
      <t>タテモノ</t>
    </rPh>
    <rPh sb="5" eb="7">
      <t>クタイ</t>
    </rPh>
    <rPh sb="7" eb="9">
      <t>カイタイ</t>
    </rPh>
    <phoneticPr fontId="4"/>
  </si>
  <si>
    <t>地上からの解体</t>
    <rPh sb="0" eb="2">
      <t>チジョウ</t>
    </rPh>
    <rPh sb="5" eb="7">
      <t>カイタイ</t>
    </rPh>
    <phoneticPr fontId="4"/>
  </si>
  <si>
    <t>圧砕機を主としたもの</t>
    <rPh sb="0" eb="3">
      <t>アッサイキ</t>
    </rPh>
    <rPh sb="4" eb="5">
      <t>シュ</t>
    </rPh>
    <phoneticPr fontId="4"/>
  </si>
  <si>
    <t>ＲＣ造建物解体 基礎ｺﾝｸﾘｰﾄ解体</t>
    <rPh sb="2" eb="3">
      <t>ゾウ</t>
    </rPh>
    <rPh sb="3" eb="7">
      <t>タテモノカイタイ</t>
    </rPh>
    <rPh sb="8" eb="10">
      <t>キソ</t>
    </rPh>
    <rPh sb="16" eb="18">
      <t>カイタイ</t>
    </rPh>
    <phoneticPr fontId="4"/>
  </si>
  <si>
    <t>⑤-計</t>
    <rPh sb="2" eb="3">
      <t>ケイ</t>
    </rPh>
    <phoneticPr fontId="2"/>
  </si>
  <si>
    <t>切断工場棟解体撤去</t>
    <rPh sb="0" eb="2">
      <t>セツダン</t>
    </rPh>
    <rPh sb="2" eb="4">
      <t>コウジョウ</t>
    </rPh>
    <rPh sb="4" eb="9">
      <t>トウカイタイテッキョ</t>
    </rPh>
    <phoneticPr fontId="2"/>
  </si>
  <si>
    <t>木造平屋 342.94m2</t>
    <rPh sb="0" eb="2">
      <t>モクゾウ</t>
    </rPh>
    <rPh sb="2" eb="4">
      <t>ヒラヤ</t>
    </rPh>
    <phoneticPr fontId="2"/>
  </si>
  <si>
    <t>⑥-計</t>
    <rPh sb="2" eb="3">
      <t>ケイ</t>
    </rPh>
    <phoneticPr fontId="2"/>
  </si>
  <si>
    <t>受付棟解体撤去</t>
    <rPh sb="0" eb="2">
      <t>ウケツケ</t>
    </rPh>
    <rPh sb="2" eb="7">
      <t>トウカイタイテッキョ</t>
    </rPh>
    <phoneticPr fontId="2"/>
  </si>
  <si>
    <t>木造平屋 102.06m2</t>
    <rPh sb="0" eb="2">
      <t>モクゾウ</t>
    </rPh>
    <rPh sb="2" eb="4">
      <t>ヒラヤ</t>
    </rPh>
    <phoneticPr fontId="2"/>
  </si>
  <si>
    <t>⑦-計</t>
    <rPh sb="2" eb="3">
      <t>ケイ</t>
    </rPh>
    <phoneticPr fontId="2"/>
  </si>
  <si>
    <t>食堂棟解体撤去</t>
    <rPh sb="0" eb="2">
      <t>ショクドウ</t>
    </rPh>
    <rPh sb="2" eb="7">
      <t>トウカイタイテッキョ</t>
    </rPh>
    <phoneticPr fontId="2"/>
  </si>
  <si>
    <t>木造平屋 179.18m2</t>
    <rPh sb="0" eb="2">
      <t>モクゾウ</t>
    </rPh>
    <rPh sb="2" eb="4">
      <t>ヒラヤ</t>
    </rPh>
    <phoneticPr fontId="2"/>
  </si>
  <si>
    <t>コンプレッサー室棟解体撤去</t>
    <rPh sb="7" eb="8">
      <t>シツ</t>
    </rPh>
    <rPh sb="8" eb="9">
      <t>トウ</t>
    </rPh>
    <rPh sb="9" eb="11">
      <t>カイタイ</t>
    </rPh>
    <rPh sb="11" eb="13">
      <t>テッキョ</t>
    </rPh>
    <phoneticPr fontId="2"/>
  </si>
  <si>
    <t>Ｓ造２Ｆ 72.38m2</t>
    <rPh sb="1" eb="2">
      <t>ゾウ</t>
    </rPh>
    <phoneticPr fontId="2"/>
  </si>
  <si>
    <t>ＣＢ造１Ｆ 8.79m2</t>
    <rPh sb="2" eb="3">
      <t>ゾウ</t>
    </rPh>
    <phoneticPr fontId="2"/>
  </si>
  <si>
    <t>⑩-計</t>
    <rPh sb="2" eb="3">
      <t>ケイ</t>
    </rPh>
    <phoneticPr fontId="2"/>
  </si>
  <si>
    <t>⑪-計</t>
    <rPh sb="2" eb="3">
      <t>ケイ</t>
    </rPh>
    <phoneticPr fontId="2"/>
  </si>
  <si>
    <t>テント倉庫跡解体撤去</t>
    <rPh sb="3" eb="5">
      <t>ソウコ</t>
    </rPh>
    <rPh sb="5" eb="6">
      <t>アト</t>
    </rPh>
    <rPh sb="6" eb="8">
      <t>カイタイ</t>
    </rPh>
    <rPh sb="8" eb="10">
      <t>テッキョ</t>
    </rPh>
    <phoneticPr fontId="4"/>
  </si>
  <si>
    <t>テント倉庫跡解体撤去</t>
    <rPh sb="3" eb="5">
      <t>ソウコ</t>
    </rPh>
    <rPh sb="5" eb="6">
      <t>アト</t>
    </rPh>
    <rPh sb="6" eb="8">
      <t>カイタイ</t>
    </rPh>
    <rPh sb="8" eb="10">
      <t>テッキョ</t>
    </rPh>
    <phoneticPr fontId="2"/>
  </si>
  <si>
    <t>ｶﾞｰﾄﾞﾚｰﾙ撤去</t>
    <rPh sb="8" eb="10">
      <t>テッキョ</t>
    </rPh>
    <phoneticPr fontId="2"/>
  </si>
  <si>
    <t>L5000</t>
    <phoneticPr fontId="2"/>
  </si>
  <si>
    <t>L7000</t>
    <phoneticPr fontId="2"/>
  </si>
  <si>
    <t>土間解体</t>
    <rPh sb="0" eb="2">
      <t>ドマ</t>
    </rPh>
    <rPh sb="2" eb="4">
      <t>カイタイ</t>
    </rPh>
    <phoneticPr fontId="2"/>
  </si>
  <si>
    <t>駐輪場解体撤去</t>
    <rPh sb="0" eb="3">
      <t>チュウリンジョウ</t>
    </rPh>
    <rPh sb="3" eb="5">
      <t>カイタイ</t>
    </rPh>
    <rPh sb="5" eb="7">
      <t>テッキョ</t>
    </rPh>
    <phoneticPr fontId="2"/>
  </si>
  <si>
    <t>W5500xD5400xH2600</t>
    <phoneticPr fontId="2"/>
  </si>
  <si>
    <t>⑬-計</t>
    <rPh sb="2" eb="3">
      <t>ケイ</t>
    </rPh>
    <phoneticPr fontId="2"/>
  </si>
  <si>
    <t>トイレ棟解体撤去</t>
    <rPh sb="3" eb="4">
      <t>トウ</t>
    </rPh>
    <rPh sb="4" eb="8">
      <t>カイタイテッキョ</t>
    </rPh>
    <phoneticPr fontId="4"/>
  </si>
  <si>
    <t>⑯</t>
    <phoneticPr fontId="2"/>
  </si>
  <si>
    <t>防火水槽解体撤去</t>
    <rPh sb="0" eb="2">
      <t>ボウカ</t>
    </rPh>
    <rPh sb="2" eb="4">
      <t>スイソウ</t>
    </rPh>
    <rPh sb="4" eb="8">
      <t>カイタイテッキョ</t>
    </rPh>
    <phoneticPr fontId="2"/>
  </si>
  <si>
    <t>消防ポンプ倉庫棟解体撤去</t>
    <rPh sb="0" eb="2">
      <t>ショウボウ</t>
    </rPh>
    <rPh sb="5" eb="7">
      <t>ソウコ</t>
    </rPh>
    <rPh sb="7" eb="8">
      <t>トウ</t>
    </rPh>
    <rPh sb="8" eb="12">
      <t>カイタイテッキョ</t>
    </rPh>
    <phoneticPr fontId="2"/>
  </si>
  <si>
    <t>⑰</t>
    <phoneticPr fontId="2"/>
  </si>
  <si>
    <t>不二稲荷神社解体撤去</t>
    <rPh sb="0" eb="2">
      <t>フジ</t>
    </rPh>
    <rPh sb="2" eb="4">
      <t>イナリ</t>
    </rPh>
    <rPh sb="4" eb="6">
      <t>ジンジャ</t>
    </rPh>
    <rPh sb="6" eb="10">
      <t>カイタイテッキョ</t>
    </rPh>
    <phoneticPr fontId="2"/>
  </si>
  <si>
    <t>⑱</t>
    <phoneticPr fontId="2"/>
  </si>
  <si>
    <t>神社鳥居解体撤去</t>
    <rPh sb="0" eb="2">
      <t>ジンジャ</t>
    </rPh>
    <rPh sb="2" eb="4">
      <t>トリイ</t>
    </rPh>
    <rPh sb="4" eb="8">
      <t>カイタイテッキョ</t>
    </rPh>
    <phoneticPr fontId="2"/>
  </si>
  <si>
    <t>⑲</t>
    <phoneticPr fontId="2"/>
  </si>
  <si>
    <t>新屋町中区自主防災倉庫解体撤去</t>
    <rPh sb="0" eb="2">
      <t>シンヤ</t>
    </rPh>
    <rPh sb="2" eb="3">
      <t>マチ</t>
    </rPh>
    <rPh sb="3" eb="5">
      <t>ナカク</t>
    </rPh>
    <rPh sb="5" eb="9">
      <t>ジシュボウサイ</t>
    </rPh>
    <rPh sb="9" eb="11">
      <t>ソウコ</t>
    </rPh>
    <rPh sb="11" eb="15">
      <t>カイタイテッキョ</t>
    </rPh>
    <phoneticPr fontId="2"/>
  </si>
  <si>
    <t>⑳</t>
    <phoneticPr fontId="2"/>
  </si>
  <si>
    <t>㉑</t>
    <phoneticPr fontId="2"/>
  </si>
  <si>
    <t>㉒</t>
    <phoneticPr fontId="2"/>
  </si>
  <si>
    <t>㉓</t>
    <phoneticPr fontId="2"/>
  </si>
  <si>
    <t>㉔</t>
    <phoneticPr fontId="2"/>
  </si>
  <si>
    <t>㉕</t>
    <phoneticPr fontId="2"/>
  </si>
  <si>
    <t>㉖</t>
    <phoneticPr fontId="2"/>
  </si>
  <si>
    <t>倉庫解体撤去</t>
    <rPh sb="0" eb="2">
      <t>ソウコ</t>
    </rPh>
    <rPh sb="2" eb="6">
      <t>カイタイテッキョ</t>
    </rPh>
    <phoneticPr fontId="2"/>
  </si>
  <si>
    <t>既製品駐輪場解体撤去</t>
    <rPh sb="0" eb="3">
      <t>キセイヒン</t>
    </rPh>
    <rPh sb="3" eb="6">
      <t>チュウリンジョウ</t>
    </rPh>
    <rPh sb="6" eb="10">
      <t>カイタイテッキョ</t>
    </rPh>
    <phoneticPr fontId="4"/>
  </si>
  <si>
    <t>既製品駐輪場解体撤去</t>
    <rPh sb="0" eb="3">
      <t>キセイヒン</t>
    </rPh>
    <rPh sb="3" eb="6">
      <t>チュウリンジョウ</t>
    </rPh>
    <rPh sb="6" eb="8">
      <t>カイタイ</t>
    </rPh>
    <rPh sb="8" eb="10">
      <t>テッキョ</t>
    </rPh>
    <phoneticPr fontId="2"/>
  </si>
  <si>
    <t>既製品駐輪場解体撤去</t>
    <rPh sb="0" eb="2">
      <t>キセイ</t>
    </rPh>
    <rPh sb="2" eb="3">
      <t>ヒン</t>
    </rPh>
    <rPh sb="3" eb="6">
      <t>チュウリンジョウ</t>
    </rPh>
    <rPh sb="6" eb="8">
      <t>カイタイ</t>
    </rPh>
    <rPh sb="8" eb="10">
      <t>テッキョ</t>
    </rPh>
    <phoneticPr fontId="2"/>
  </si>
  <si>
    <t>ｱﾙﾐ製</t>
    <rPh sb="3" eb="4">
      <t>セイ</t>
    </rPh>
    <phoneticPr fontId="2"/>
  </si>
  <si>
    <t>トイレ棟解体撤去</t>
    <rPh sb="3" eb="8">
      <t>トウカイタイテッキョ</t>
    </rPh>
    <phoneticPr fontId="2"/>
  </si>
  <si>
    <t>Ｓ造１Ｆ 34.61m2</t>
    <rPh sb="1" eb="2">
      <t>ゾウ</t>
    </rPh>
    <phoneticPr fontId="2"/>
  </si>
  <si>
    <t>⑭-計</t>
    <rPh sb="2" eb="3">
      <t>ケイ</t>
    </rPh>
    <phoneticPr fontId="2"/>
  </si>
  <si>
    <t>防火水槽解体撤去</t>
    <rPh sb="0" eb="2">
      <t>ボウカ</t>
    </rPh>
    <rPh sb="2" eb="4">
      <t>スイソウ</t>
    </rPh>
    <rPh sb="4" eb="6">
      <t>カイタイ</t>
    </rPh>
    <rPh sb="6" eb="8">
      <t>テッキョ</t>
    </rPh>
    <phoneticPr fontId="2"/>
  </si>
  <si>
    <t>ｱﾙﾐﾌｪﾝｽ撤去</t>
    <rPh sb="7" eb="9">
      <t>テッキョ</t>
    </rPh>
    <phoneticPr fontId="2"/>
  </si>
  <si>
    <t>H1180</t>
    <phoneticPr fontId="2"/>
  </si>
  <si>
    <t>ｍ</t>
    <phoneticPr fontId="2"/>
  </si>
  <si>
    <t>Ｓ造１Ｆ 3.87m2</t>
    <rPh sb="1" eb="2">
      <t>ゾウ</t>
    </rPh>
    <phoneticPr fontId="2"/>
  </si>
  <si>
    <t>不二稲荷神社解体撤去</t>
    <rPh sb="0" eb="2">
      <t>フジ</t>
    </rPh>
    <rPh sb="2" eb="4">
      <t>イナリ</t>
    </rPh>
    <rPh sb="4" eb="6">
      <t>ジンジャ</t>
    </rPh>
    <rPh sb="6" eb="8">
      <t>カイタイ</t>
    </rPh>
    <rPh sb="8" eb="10">
      <t>テッキョ</t>
    </rPh>
    <phoneticPr fontId="2"/>
  </si>
  <si>
    <t>木造平屋 9.93m2</t>
    <rPh sb="0" eb="2">
      <t>モクゾウ</t>
    </rPh>
    <rPh sb="2" eb="4">
      <t>ヒラヤ</t>
    </rPh>
    <phoneticPr fontId="2"/>
  </si>
  <si>
    <t>神社鳥居解体撤去</t>
    <rPh sb="0" eb="2">
      <t>ジンジャ</t>
    </rPh>
    <rPh sb="2" eb="4">
      <t>トリイ</t>
    </rPh>
    <rPh sb="4" eb="6">
      <t>カイタイ</t>
    </rPh>
    <rPh sb="6" eb="8">
      <t>テッキョ</t>
    </rPh>
    <phoneticPr fontId="2"/>
  </si>
  <si>
    <t>鳥居Ａ解体撤去</t>
    <rPh sb="0" eb="2">
      <t>トリイ</t>
    </rPh>
    <rPh sb="3" eb="7">
      <t>カイタイテッキョ</t>
    </rPh>
    <phoneticPr fontId="2"/>
  </si>
  <si>
    <t>RC造</t>
    <rPh sb="2" eb="3">
      <t>ゾウ</t>
    </rPh>
    <phoneticPr fontId="2"/>
  </si>
  <si>
    <t>W3240xH4310</t>
    <phoneticPr fontId="2"/>
  </si>
  <si>
    <t>S造</t>
    <rPh sb="1" eb="2">
      <t>ゾウ</t>
    </rPh>
    <phoneticPr fontId="2"/>
  </si>
  <si>
    <t>W3240xH2620</t>
    <phoneticPr fontId="2"/>
  </si>
  <si>
    <t>鳥居Ｂ解体撤去</t>
    <rPh sb="0" eb="2">
      <t>トリイ</t>
    </rPh>
    <rPh sb="3" eb="7">
      <t>カイタイテッキョ</t>
    </rPh>
    <phoneticPr fontId="2"/>
  </si>
  <si>
    <t>土台φ640撤去共</t>
    <rPh sb="0" eb="2">
      <t>ドダイ</t>
    </rPh>
    <rPh sb="6" eb="8">
      <t>テッキョ</t>
    </rPh>
    <rPh sb="8" eb="9">
      <t>トモ</t>
    </rPh>
    <phoneticPr fontId="2"/>
  </si>
  <si>
    <t>土台φ260撤去共</t>
    <rPh sb="0" eb="2">
      <t>ドダイ</t>
    </rPh>
    <rPh sb="6" eb="8">
      <t>テッキョ</t>
    </rPh>
    <rPh sb="8" eb="9">
      <t>トモ</t>
    </rPh>
    <phoneticPr fontId="2"/>
  </si>
  <si>
    <t>⑱-計</t>
    <rPh sb="2" eb="3">
      <t>ケイ</t>
    </rPh>
    <phoneticPr fontId="2"/>
  </si>
  <si>
    <t>⑰-計</t>
    <rPh sb="2" eb="3">
      <t>ケイ</t>
    </rPh>
    <phoneticPr fontId="2"/>
  </si>
  <si>
    <t>⑯-計</t>
    <rPh sb="2" eb="3">
      <t>ケイ</t>
    </rPh>
    <phoneticPr fontId="2"/>
  </si>
  <si>
    <t>⑫-計</t>
    <rPh sb="2" eb="3">
      <t>ケイ</t>
    </rPh>
    <phoneticPr fontId="2"/>
  </si>
  <si>
    <t>⑨-計</t>
    <rPh sb="2" eb="3">
      <t>ケイ</t>
    </rPh>
    <phoneticPr fontId="6"/>
  </si>
  <si>
    <t>⑧-計</t>
    <rPh sb="2" eb="3">
      <t>ケイ</t>
    </rPh>
    <phoneticPr fontId="2"/>
  </si>
  <si>
    <t>新屋町自主防災倉庫解体撤去</t>
    <rPh sb="0" eb="2">
      <t>シンヤ</t>
    </rPh>
    <rPh sb="2" eb="3">
      <t>チョウ</t>
    </rPh>
    <rPh sb="3" eb="7">
      <t>ジシュボウサイ</t>
    </rPh>
    <rPh sb="7" eb="9">
      <t>ソウコ</t>
    </rPh>
    <rPh sb="9" eb="11">
      <t>カイタイ</t>
    </rPh>
    <rPh sb="11" eb="13">
      <t>テッキョ</t>
    </rPh>
    <phoneticPr fontId="2"/>
  </si>
  <si>
    <t>Ｓ造１Ｆ 10.36m2</t>
    <rPh sb="1" eb="2">
      <t>ゾウ</t>
    </rPh>
    <phoneticPr fontId="2"/>
  </si>
  <si>
    <t>既製スチール物置解体撤去</t>
    <rPh sb="0" eb="2">
      <t>キセイ</t>
    </rPh>
    <rPh sb="6" eb="8">
      <t>モノオキ</t>
    </rPh>
    <rPh sb="8" eb="12">
      <t>カイタイテッキョ</t>
    </rPh>
    <phoneticPr fontId="2"/>
  </si>
  <si>
    <t>W2200xD1550xH2255</t>
    <phoneticPr fontId="2"/>
  </si>
  <si>
    <t>脚立H1800-1</t>
    <rPh sb="0" eb="2">
      <t>キャタツ</t>
    </rPh>
    <phoneticPr fontId="2"/>
  </si>
  <si>
    <t>棚板L2100xD500-2 共</t>
    <rPh sb="0" eb="2">
      <t>タナイタ</t>
    </rPh>
    <rPh sb="15" eb="16">
      <t>トモ</t>
    </rPh>
    <phoneticPr fontId="2"/>
  </si>
  <si>
    <t>⑳-計</t>
    <rPh sb="2" eb="3">
      <t>ケイ</t>
    </rPh>
    <phoneticPr fontId="2"/>
  </si>
  <si>
    <t>㉑-計</t>
    <rPh sb="2" eb="3">
      <t>ケイ</t>
    </rPh>
    <phoneticPr fontId="2"/>
  </si>
  <si>
    <t>W1840xD1240xH1950</t>
    <phoneticPr fontId="2"/>
  </si>
  <si>
    <t>既製品 3.41m2</t>
    <rPh sb="0" eb="2">
      <t>キセイ</t>
    </rPh>
    <rPh sb="2" eb="3">
      <t>ヒン</t>
    </rPh>
    <phoneticPr fontId="2"/>
  </si>
  <si>
    <t>既製品 2.28m2x2</t>
    <rPh sb="0" eb="2">
      <t>キセイ</t>
    </rPh>
    <rPh sb="2" eb="3">
      <t>ヒン</t>
    </rPh>
    <phoneticPr fontId="2"/>
  </si>
  <si>
    <t>㉓-計</t>
    <rPh sb="2" eb="3">
      <t>ケイ</t>
    </rPh>
    <phoneticPr fontId="2"/>
  </si>
  <si>
    <t>倉庫棟解体撤去</t>
    <rPh sb="0" eb="3">
      <t>ソウコトウ</t>
    </rPh>
    <rPh sb="3" eb="5">
      <t>カイタイ</t>
    </rPh>
    <rPh sb="5" eb="7">
      <t>テッキョ</t>
    </rPh>
    <phoneticPr fontId="2"/>
  </si>
  <si>
    <t>㉒-計</t>
    <rPh sb="2" eb="3">
      <t>ケイ</t>
    </rPh>
    <phoneticPr fontId="2"/>
  </si>
  <si>
    <t>Ｓ造１Ｆ 38.88m2</t>
    <rPh sb="1" eb="2">
      <t>ゾウ</t>
    </rPh>
    <phoneticPr fontId="2"/>
  </si>
  <si>
    <t>㉕-計</t>
    <rPh sb="2" eb="3">
      <t>ケイ</t>
    </rPh>
    <phoneticPr fontId="2"/>
  </si>
  <si>
    <t>既製品 3.95m2</t>
    <rPh sb="0" eb="2">
      <t>キセイ</t>
    </rPh>
    <rPh sb="2" eb="3">
      <t>ヒン</t>
    </rPh>
    <phoneticPr fontId="2"/>
  </si>
  <si>
    <t>W2210xD1790xH2385</t>
    <phoneticPr fontId="2"/>
  </si>
  <si>
    <t>【ｷｭｰﾋﾞｸﾙA廻り】</t>
    <rPh sb="9" eb="10">
      <t>マワ</t>
    </rPh>
    <phoneticPr fontId="2"/>
  </si>
  <si>
    <t>ﾈｯﾄﾌｪﾝｽ撤去</t>
    <rPh sb="7" eb="9">
      <t>テッキョ</t>
    </rPh>
    <phoneticPr fontId="2"/>
  </si>
  <si>
    <t>ﾋﾞﾆｰﾙ被覆ﾌｪﾝｽH1850</t>
    <rPh sb="5" eb="7">
      <t>ヒフク</t>
    </rPh>
    <phoneticPr fontId="2"/>
  </si>
  <si>
    <t>鉄板撤去</t>
    <rPh sb="0" eb="2">
      <t>テッパン</t>
    </rPh>
    <rPh sb="2" eb="4">
      <t>テッキョ</t>
    </rPh>
    <phoneticPr fontId="2"/>
  </si>
  <si>
    <t>900x900</t>
    <phoneticPr fontId="2"/>
  </si>
  <si>
    <t>枚</t>
    <rPh sb="0" eb="1">
      <t>マイ</t>
    </rPh>
    <phoneticPr fontId="2"/>
  </si>
  <si>
    <t>ｺﾝｸﾘｰﾄ基礎共</t>
    <rPh sb="6" eb="8">
      <t>キソ</t>
    </rPh>
    <rPh sb="8" eb="9">
      <t>トモ</t>
    </rPh>
    <phoneticPr fontId="2"/>
  </si>
  <si>
    <t>【ｷｭｰﾋﾞｸﾙB廻り】</t>
    <rPh sb="9" eb="10">
      <t>マワ</t>
    </rPh>
    <phoneticPr fontId="2"/>
  </si>
  <si>
    <t>ﾋﾞﾆｰﾙ被覆ﾌｪﾝｽH1800</t>
    <rPh sb="5" eb="7">
      <t>ヒフク</t>
    </rPh>
    <phoneticPr fontId="2"/>
  </si>
  <si>
    <t>【旗台廻り】</t>
    <rPh sb="1" eb="2">
      <t>ハタ</t>
    </rPh>
    <rPh sb="2" eb="3">
      <t>ダイ</t>
    </rPh>
    <rPh sb="3" eb="4">
      <t>マワ</t>
    </rPh>
    <phoneticPr fontId="2"/>
  </si>
  <si>
    <t>外構解体撤去</t>
    <rPh sb="0" eb="2">
      <t>ガイコウ</t>
    </rPh>
    <rPh sb="2" eb="4">
      <t>カイタイ</t>
    </rPh>
    <rPh sb="4" eb="6">
      <t>テッキョ</t>
    </rPh>
    <phoneticPr fontId="2"/>
  </si>
  <si>
    <t>花壇樹木撤去</t>
    <rPh sb="0" eb="2">
      <t>カダン</t>
    </rPh>
    <rPh sb="2" eb="4">
      <t>ジュモク</t>
    </rPh>
    <rPh sb="4" eb="6">
      <t>テッキョ</t>
    </rPh>
    <phoneticPr fontId="2"/>
  </si>
  <si>
    <t>H1700</t>
    <phoneticPr fontId="2"/>
  </si>
  <si>
    <t>本</t>
    <rPh sb="0" eb="1">
      <t>ホン</t>
    </rPh>
    <phoneticPr fontId="2"/>
  </si>
  <si>
    <t>φ700xH1700</t>
    <phoneticPr fontId="2"/>
  </si>
  <si>
    <t>花壇縁石</t>
    <rPh sb="0" eb="2">
      <t>カダン</t>
    </rPh>
    <rPh sb="2" eb="4">
      <t>エンセキ</t>
    </rPh>
    <phoneticPr fontId="2"/>
  </si>
  <si>
    <t>ﾚﾝｶﾞﾀｲﾙ3段積</t>
    <rPh sb="8" eb="9">
      <t>ダン</t>
    </rPh>
    <rPh sb="9" eb="10">
      <t>ツミ</t>
    </rPh>
    <phoneticPr fontId="2"/>
  </si>
  <si>
    <t>ﾌﾗｯｸﾞﾎﾟｰﾙ撤去</t>
    <rPh sb="9" eb="11">
      <t>テッキョ</t>
    </rPh>
    <phoneticPr fontId="2"/>
  </si>
  <si>
    <t>ｽﾃﾝﾚｽ製</t>
    <rPh sb="5" eb="6">
      <t>セイ</t>
    </rPh>
    <phoneticPr fontId="2"/>
  </si>
  <si>
    <t>φ90xH5800</t>
    <phoneticPr fontId="2"/>
  </si>
  <si>
    <t>ﾌﾗｯｸﾞﾎﾟｰﾙ基礎撤去</t>
    <rPh sb="9" eb="11">
      <t>キソ</t>
    </rPh>
    <rPh sb="11" eb="13">
      <t>テッキョ</t>
    </rPh>
    <phoneticPr fontId="2"/>
  </si>
  <si>
    <t>ｺﾝｸﾘｰﾄ製</t>
    <rPh sb="6" eb="7">
      <t>セイ</t>
    </rPh>
    <phoneticPr fontId="2"/>
  </si>
  <si>
    <t>L4000xD300xH1200</t>
    <phoneticPr fontId="2"/>
  </si>
  <si>
    <t>【屋外危険物置場】</t>
    <rPh sb="1" eb="3">
      <t>オクガイ</t>
    </rPh>
    <rPh sb="3" eb="6">
      <t>キケンブツ</t>
    </rPh>
    <rPh sb="6" eb="8">
      <t>オキバ</t>
    </rPh>
    <phoneticPr fontId="2"/>
  </si>
  <si>
    <t>ﾋﾞﾆｰﾙ被覆ﾌｪﾝｽH1040</t>
    <rPh sb="5" eb="7">
      <t>ヒフク</t>
    </rPh>
    <phoneticPr fontId="2"/>
  </si>
  <si>
    <t>ｽﾁｰﾙ物入撤去</t>
    <rPh sb="4" eb="6">
      <t>モノイレ</t>
    </rPh>
    <rPh sb="6" eb="8">
      <t>テッキョ</t>
    </rPh>
    <phoneticPr fontId="2"/>
  </si>
  <si>
    <t>W800xD500xH2000</t>
    <phoneticPr fontId="2"/>
  </si>
  <si>
    <t>【玄関門柱】</t>
    <rPh sb="1" eb="3">
      <t>ゲンカン</t>
    </rPh>
    <rPh sb="3" eb="5">
      <t>モンチュウ</t>
    </rPh>
    <phoneticPr fontId="2"/>
  </si>
  <si>
    <t>門柱撤去</t>
    <rPh sb="0" eb="2">
      <t>モンチュウ</t>
    </rPh>
    <rPh sb="2" eb="4">
      <t>テッキョ</t>
    </rPh>
    <phoneticPr fontId="2"/>
  </si>
  <si>
    <t>φ500xH3000</t>
    <phoneticPr fontId="2"/>
  </si>
  <si>
    <t>【中央ヤシの木周囲池】</t>
    <rPh sb="1" eb="3">
      <t>チュウオウ</t>
    </rPh>
    <rPh sb="6" eb="7">
      <t>キ</t>
    </rPh>
    <rPh sb="7" eb="10">
      <t>シュウイイケ</t>
    </rPh>
    <phoneticPr fontId="2"/>
  </si>
  <si>
    <t>ｽﾁｰﾙﾛｯｶｰ撤去</t>
    <rPh sb="8" eb="10">
      <t>テッキョ</t>
    </rPh>
    <phoneticPr fontId="2"/>
  </si>
  <si>
    <t>W900xD450xH1900</t>
    <phoneticPr fontId="2"/>
  </si>
  <si>
    <t>か所</t>
    <rPh sb="1" eb="2">
      <t>ショ</t>
    </rPh>
    <phoneticPr fontId="2"/>
  </si>
  <si>
    <t>W1200xD900xH650</t>
    <phoneticPr fontId="2"/>
  </si>
  <si>
    <t>W490xD490xH880</t>
    <phoneticPr fontId="2"/>
  </si>
  <si>
    <t>W980xD410xH980</t>
    <phoneticPr fontId="2"/>
  </si>
  <si>
    <t>W900xD600xH760</t>
    <phoneticPr fontId="2"/>
  </si>
  <si>
    <t>W800xD600xH400</t>
    <phoneticPr fontId="2"/>
  </si>
  <si>
    <t>W900xD520xH1800</t>
    <phoneticPr fontId="2"/>
  </si>
  <si>
    <t>ｽﾁｰﾙ掃除用具入撤去</t>
    <rPh sb="4" eb="6">
      <t>ソウジ</t>
    </rPh>
    <rPh sb="6" eb="8">
      <t>ヨウグ</t>
    </rPh>
    <rPh sb="8" eb="9">
      <t>イ</t>
    </rPh>
    <rPh sb="9" eb="11">
      <t>テッキョ</t>
    </rPh>
    <phoneticPr fontId="2"/>
  </si>
  <si>
    <t>W850xD520xH1800</t>
    <phoneticPr fontId="2"/>
  </si>
  <si>
    <t>W1510xD300xH1800</t>
    <phoneticPr fontId="2"/>
  </si>
  <si>
    <t>φ350xH1850</t>
    <phoneticPr fontId="2"/>
  </si>
  <si>
    <t>ｽﾁｰﾙ棚撤去</t>
    <rPh sb="4" eb="5">
      <t>タナ</t>
    </rPh>
    <rPh sb="5" eb="7">
      <t>テッキョ</t>
    </rPh>
    <phoneticPr fontId="2"/>
  </si>
  <si>
    <t>ﾊﾝｶﾞｰ掛け撤去</t>
    <rPh sb="5" eb="6">
      <t>カ</t>
    </rPh>
    <rPh sb="7" eb="9">
      <t>テッキョ</t>
    </rPh>
    <phoneticPr fontId="2"/>
  </si>
  <si>
    <t>木製机撤去</t>
    <rPh sb="0" eb="2">
      <t>モクセイ</t>
    </rPh>
    <rPh sb="2" eb="3">
      <t>ツクエ</t>
    </rPh>
    <rPh sb="3" eb="5">
      <t>テッキョ</t>
    </rPh>
    <phoneticPr fontId="2"/>
  </si>
  <si>
    <t>木製棚撤去</t>
    <rPh sb="0" eb="2">
      <t>モクセイ</t>
    </rPh>
    <rPh sb="2" eb="3">
      <t>タナ</t>
    </rPh>
    <rPh sb="3" eb="5">
      <t>テッキョ</t>
    </rPh>
    <phoneticPr fontId="2"/>
  </si>
  <si>
    <t>木製箱撤去</t>
    <rPh sb="0" eb="2">
      <t>モクセイ</t>
    </rPh>
    <rPh sb="2" eb="3">
      <t>ハコ</t>
    </rPh>
    <rPh sb="3" eb="5">
      <t>テッキョ</t>
    </rPh>
    <phoneticPr fontId="2"/>
  </si>
  <si>
    <t>ﾃｰﾌﾞﾙ撤去</t>
    <rPh sb="5" eb="7">
      <t>テッキョ</t>
    </rPh>
    <phoneticPr fontId="2"/>
  </si>
  <si>
    <t>W1800xD600xH700</t>
    <phoneticPr fontId="2"/>
  </si>
  <si>
    <t>卓球台撤去</t>
    <rPh sb="0" eb="2">
      <t>タッキュウ</t>
    </rPh>
    <rPh sb="2" eb="3">
      <t>ダイ</t>
    </rPh>
    <rPh sb="3" eb="5">
      <t>テッキョ</t>
    </rPh>
    <phoneticPr fontId="2"/>
  </si>
  <si>
    <t>ﾊﾞｽｹｯﾄｺﾞｰﾙ撤去</t>
    <rPh sb="10" eb="12">
      <t>テッキョ</t>
    </rPh>
    <phoneticPr fontId="2"/>
  </si>
  <si>
    <t>外部長椅子</t>
    <rPh sb="0" eb="2">
      <t>ガイブ</t>
    </rPh>
    <rPh sb="2" eb="5">
      <t>ナガイス</t>
    </rPh>
    <phoneticPr fontId="2"/>
  </si>
  <si>
    <t>L1800</t>
    <phoneticPr fontId="2"/>
  </si>
  <si>
    <t>ﾎﾟﾘ合板t30</t>
    <rPh sb="3" eb="5">
      <t>ゴウハン</t>
    </rPh>
    <phoneticPr fontId="2"/>
  </si>
  <si>
    <t>L2700xD300</t>
    <phoneticPr fontId="2"/>
  </si>
  <si>
    <t>1200x750</t>
    <phoneticPr fontId="2"/>
  </si>
  <si>
    <t>事務机撤去</t>
    <rPh sb="0" eb="2">
      <t>ジム</t>
    </rPh>
    <rPh sb="2" eb="3">
      <t>ツクエ</t>
    </rPh>
    <rPh sb="3" eb="5">
      <t>テッキョ</t>
    </rPh>
    <phoneticPr fontId="2"/>
  </si>
  <si>
    <t>事務椅子撤去</t>
    <rPh sb="0" eb="2">
      <t>ジム</t>
    </rPh>
    <rPh sb="2" eb="4">
      <t>イス</t>
    </rPh>
    <rPh sb="4" eb="6">
      <t>テッキョ</t>
    </rPh>
    <phoneticPr fontId="2"/>
  </si>
  <si>
    <t>500㎜Lx24本</t>
    <rPh sb="8" eb="9">
      <t>ホン</t>
    </rPh>
    <phoneticPr fontId="2"/>
  </si>
  <si>
    <t>箱</t>
    <rPh sb="0" eb="1">
      <t>ハコ</t>
    </rPh>
    <phoneticPr fontId="2"/>
  </si>
  <si>
    <t>折りたたみ椅子撤去</t>
    <rPh sb="0" eb="1">
      <t>オ</t>
    </rPh>
    <rPh sb="5" eb="7">
      <t>イス</t>
    </rPh>
    <rPh sb="7" eb="9">
      <t>テッキョ</t>
    </rPh>
    <phoneticPr fontId="2"/>
  </si>
  <si>
    <t>ｽﾁｰﾙ掃除用具入れ撤去</t>
    <rPh sb="4" eb="8">
      <t>ソウジヨウグ</t>
    </rPh>
    <rPh sb="8" eb="9">
      <t>イ</t>
    </rPh>
    <rPh sb="10" eb="12">
      <t>テッキョ</t>
    </rPh>
    <phoneticPr fontId="2"/>
  </si>
  <si>
    <t>600x600xH1800</t>
    <phoneticPr fontId="2"/>
  </si>
  <si>
    <t>ｽﾄｰﾌﾞ撤去</t>
    <rPh sb="5" eb="7">
      <t>テッキョ</t>
    </rPh>
    <phoneticPr fontId="2"/>
  </si>
  <si>
    <t>外部ﾛｯｶｰ</t>
    <rPh sb="0" eb="2">
      <t>ガイブ</t>
    </rPh>
    <phoneticPr fontId="2"/>
  </si>
  <si>
    <t>脚立撤去</t>
    <rPh sb="0" eb="2">
      <t>キャタツ</t>
    </rPh>
    <rPh sb="2" eb="4">
      <t>テッキョ</t>
    </rPh>
    <phoneticPr fontId="2"/>
  </si>
  <si>
    <t>H1800</t>
    <phoneticPr fontId="2"/>
  </si>
  <si>
    <t>足場撤去</t>
    <rPh sb="0" eb="2">
      <t>アシバ</t>
    </rPh>
    <rPh sb="2" eb="4">
      <t>テッキョ</t>
    </rPh>
    <phoneticPr fontId="2"/>
  </si>
  <si>
    <t>受付ｶｳﾝﾀｰ撤去</t>
    <rPh sb="0" eb="2">
      <t>ウケツケ</t>
    </rPh>
    <rPh sb="7" eb="9">
      <t>テッキョ</t>
    </rPh>
    <phoneticPr fontId="2"/>
  </si>
  <si>
    <t>流し台撤去</t>
    <rPh sb="0" eb="1">
      <t>ナガ</t>
    </rPh>
    <rPh sb="2" eb="3">
      <t>ダイ</t>
    </rPh>
    <rPh sb="3" eb="5">
      <t>テッキョ</t>
    </rPh>
    <phoneticPr fontId="2"/>
  </si>
  <si>
    <t>登りﾎﾟｰﾙ撤去</t>
    <rPh sb="0" eb="1">
      <t>ノボ</t>
    </rPh>
    <rPh sb="6" eb="8">
      <t>テッキョ</t>
    </rPh>
    <phoneticPr fontId="2"/>
  </si>
  <si>
    <t>ｶﾗｰ鋼板</t>
    <rPh sb="3" eb="5">
      <t>コウハン</t>
    </rPh>
    <phoneticPr fontId="2"/>
  </si>
  <si>
    <t>受付</t>
    <rPh sb="0" eb="2">
      <t>ウケツケ</t>
    </rPh>
    <phoneticPr fontId="2"/>
  </si>
  <si>
    <t>廊下</t>
    <rPh sb="0" eb="2">
      <t>ロウカ</t>
    </rPh>
    <phoneticPr fontId="2"/>
  </si>
  <si>
    <t>ﾎﾜｲﾄﾎﾞｰﾄﾞ撤去</t>
    <rPh sb="9" eb="11">
      <t>テッキョ</t>
    </rPh>
    <phoneticPr fontId="2"/>
  </si>
  <si>
    <t>掲示板撤去</t>
    <rPh sb="0" eb="3">
      <t>ケイジバン</t>
    </rPh>
    <rPh sb="3" eb="5">
      <t>テッキョ</t>
    </rPh>
    <phoneticPr fontId="2"/>
  </si>
  <si>
    <t>壁掛ﾀｲﾑｶｰﾄﾞ入れ撤去</t>
    <rPh sb="0" eb="2">
      <t>カベカケ</t>
    </rPh>
    <rPh sb="9" eb="10">
      <t>イ</t>
    </rPh>
    <rPh sb="11" eb="13">
      <t>テッキョ</t>
    </rPh>
    <phoneticPr fontId="2"/>
  </si>
  <si>
    <t>台</t>
    <rPh sb="0" eb="1">
      <t>ダイ</t>
    </rPh>
    <phoneticPr fontId="2"/>
  </si>
  <si>
    <t>1800x750</t>
    <phoneticPr fontId="2"/>
  </si>
  <si>
    <t>ｽﾁｰﾙﾃｰﾌﾞﾙ撤去</t>
    <rPh sb="9" eb="11">
      <t>テッキョ</t>
    </rPh>
    <phoneticPr fontId="2"/>
  </si>
  <si>
    <t>600x900</t>
    <phoneticPr fontId="2"/>
  </si>
  <si>
    <t>天板ﾒﾗﾐﾝ</t>
    <rPh sb="0" eb="2">
      <t>テンイタ</t>
    </rPh>
    <phoneticPr fontId="2"/>
  </si>
  <si>
    <t>食洗器撤去</t>
    <rPh sb="0" eb="3">
      <t>ショクセンキ</t>
    </rPh>
    <rPh sb="3" eb="5">
      <t>テッキョ</t>
    </rPh>
    <phoneticPr fontId="2"/>
  </si>
  <si>
    <t>300x300xH1260</t>
    <phoneticPr fontId="2"/>
  </si>
  <si>
    <t>冷蔵庫撤去</t>
    <rPh sb="0" eb="3">
      <t>レイゾウコ</t>
    </rPh>
    <rPh sb="3" eb="5">
      <t>テッキョ</t>
    </rPh>
    <phoneticPr fontId="2"/>
  </si>
  <si>
    <t>900x450xH800</t>
    <phoneticPr fontId="2"/>
  </si>
  <si>
    <t>机撤去</t>
    <rPh sb="0" eb="1">
      <t>ツクエ</t>
    </rPh>
    <rPh sb="1" eb="3">
      <t>テッキョ</t>
    </rPh>
    <phoneticPr fontId="2"/>
  </si>
  <si>
    <t>1050x630xH750</t>
    <phoneticPr fontId="2"/>
  </si>
  <si>
    <t>防災備蓄用ﾎﾞｯｸｽ撤去</t>
    <rPh sb="0" eb="2">
      <t>ボウサイ</t>
    </rPh>
    <rPh sb="2" eb="5">
      <t>ビチクヨウ</t>
    </rPh>
    <rPh sb="10" eb="12">
      <t>テッキョ</t>
    </rPh>
    <phoneticPr fontId="2"/>
  </si>
  <si>
    <t>750x500xH1880</t>
    <phoneticPr fontId="2"/>
  </si>
  <si>
    <t>分別回収ﾎﾞｯｸｽ撤去</t>
    <rPh sb="0" eb="4">
      <t>ブンベツカイシュウ</t>
    </rPh>
    <rPh sb="9" eb="11">
      <t>テッキョ</t>
    </rPh>
    <phoneticPr fontId="2"/>
  </si>
  <si>
    <t>700x500xH900</t>
    <phoneticPr fontId="2"/>
  </si>
  <si>
    <t>棚撤去</t>
    <rPh sb="0" eb="3">
      <t>タナテッキョ</t>
    </rPh>
    <phoneticPr fontId="2"/>
  </si>
  <si>
    <t>1500x460xH960</t>
    <phoneticPr fontId="2"/>
  </si>
  <si>
    <t>収納撤去</t>
    <rPh sb="0" eb="2">
      <t>シュウノウ</t>
    </rPh>
    <rPh sb="2" eb="4">
      <t>テッキョ</t>
    </rPh>
    <phoneticPr fontId="2"/>
  </si>
  <si>
    <t>1200x370xH520</t>
    <phoneticPr fontId="2"/>
  </si>
  <si>
    <t>丸椅子撤去</t>
    <rPh sb="0" eb="3">
      <t>マルイス</t>
    </rPh>
    <rPh sb="3" eb="5">
      <t>テッキョ</t>
    </rPh>
    <phoneticPr fontId="2"/>
  </si>
  <si>
    <t>1160x610xH1770</t>
    <phoneticPr fontId="2"/>
  </si>
  <si>
    <t>860x610xH1770</t>
    <phoneticPr fontId="2"/>
  </si>
  <si>
    <t>ｽﾃﾝﾚｽ流し台撤去</t>
    <rPh sb="5" eb="6">
      <t>ナガ</t>
    </rPh>
    <rPh sb="7" eb="8">
      <t>ダイ</t>
    </rPh>
    <rPh sb="8" eb="10">
      <t>テッキョ</t>
    </rPh>
    <phoneticPr fontId="2"/>
  </si>
  <si>
    <t>5200x540xH710</t>
    <phoneticPr fontId="2"/>
  </si>
  <si>
    <t>4300x540xH710</t>
    <phoneticPr fontId="2"/>
  </si>
  <si>
    <t>化粧鏡撤去</t>
    <rPh sb="0" eb="2">
      <t>ケショウ</t>
    </rPh>
    <rPh sb="2" eb="3">
      <t>カガミ</t>
    </rPh>
    <rPh sb="3" eb="5">
      <t>テッキョ</t>
    </rPh>
    <phoneticPr fontId="2"/>
  </si>
  <si>
    <t>450x350</t>
    <phoneticPr fontId="2"/>
  </si>
  <si>
    <t>ﾎﾟﾘ合板棚三段撤去</t>
    <rPh sb="3" eb="5">
      <t>ゴウハン</t>
    </rPh>
    <rPh sb="5" eb="6">
      <t>タナ</t>
    </rPh>
    <rPh sb="6" eb="8">
      <t>サンダン</t>
    </rPh>
    <rPh sb="8" eb="10">
      <t>テッキョ</t>
    </rPh>
    <phoneticPr fontId="2"/>
  </si>
  <si>
    <t>L800</t>
    <phoneticPr fontId="2"/>
  </si>
  <si>
    <t>ｽﾁｰﾙ網ｶｺﾞ</t>
    <rPh sb="4" eb="5">
      <t>アミ</t>
    </rPh>
    <phoneticPr fontId="2"/>
  </si>
  <si>
    <t>1300xD1000xH800</t>
    <phoneticPr fontId="2"/>
  </si>
  <si>
    <t>がれき類</t>
    <rPh sb="3" eb="4">
      <t>ルイ</t>
    </rPh>
    <phoneticPr fontId="2"/>
  </si>
  <si>
    <t>ボード類</t>
    <rPh sb="3" eb="4">
      <t>ルイ</t>
    </rPh>
    <phoneticPr fontId="2"/>
  </si>
  <si>
    <t>防水材類</t>
    <rPh sb="0" eb="3">
      <t>ボウスイザイ</t>
    </rPh>
    <rPh sb="3" eb="4">
      <t>ルイ</t>
    </rPh>
    <phoneticPr fontId="2"/>
  </si>
  <si>
    <t>ｶﾞﾗｽ･陶磁器類</t>
    <rPh sb="5" eb="8">
      <t>トウジキ</t>
    </rPh>
    <rPh sb="8" eb="9">
      <t>ルイ</t>
    </rPh>
    <phoneticPr fontId="2"/>
  </si>
  <si>
    <t>混合廃棄物</t>
    <rPh sb="0" eb="5">
      <t>コンゴウハイキブツ</t>
    </rPh>
    <phoneticPr fontId="2"/>
  </si>
  <si>
    <t>m3</t>
    <phoneticPr fontId="2"/>
  </si>
  <si>
    <t>廃ﾌﾟﾗｽﾁｯｸ類</t>
    <rPh sb="0" eb="1">
      <t>ハイ</t>
    </rPh>
    <rPh sb="8" eb="9">
      <t>ルイ</t>
    </rPh>
    <phoneticPr fontId="2"/>
  </si>
  <si>
    <t>鉄くず</t>
    <rPh sb="0" eb="1">
      <t>テツ</t>
    </rPh>
    <phoneticPr fontId="2"/>
  </si>
  <si>
    <t>t</t>
    <phoneticPr fontId="2"/>
  </si>
  <si>
    <t>*発生材積込･運搬･処分費共とする</t>
    <rPh sb="1" eb="4">
      <t>ハッセイザイ</t>
    </rPh>
    <rPh sb="4" eb="6">
      <t>ツミコ</t>
    </rPh>
    <rPh sb="7" eb="9">
      <t>ウンパン</t>
    </rPh>
    <rPh sb="10" eb="13">
      <t>ショブンヒ</t>
    </rPh>
    <rPh sb="13" eb="14">
      <t>トモ</t>
    </rPh>
    <phoneticPr fontId="2"/>
  </si>
  <si>
    <t>A～C･Gﾍﾞｲ</t>
    <phoneticPr fontId="2"/>
  </si>
  <si>
    <t>ﾛｯｶｰ撤去</t>
    <rPh sb="4" eb="6">
      <t>テッキョ</t>
    </rPh>
    <phoneticPr fontId="2"/>
  </si>
  <si>
    <t>W450xD510xH1800</t>
    <phoneticPr fontId="2"/>
  </si>
  <si>
    <t>ﾊﾝｶﾞｰﾗｯｸ撤去</t>
    <rPh sb="8" eb="10">
      <t>テッキョ</t>
    </rPh>
    <phoneticPr fontId="2"/>
  </si>
  <si>
    <t>W1200xD45xH1900</t>
    <phoneticPr fontId="2"/>
  </si>
  <si>
    <t>W1050xD640xH750</t>
    <phoneticPr fontId="2"/>
  </si>
  <si>
    <t>W1800xD600xH750</t>
    <phoneticPr fontId="2"/>
  </si>
  <si>
    <t>300φ</t>
    <phoneticPr fontId="2"/>
  </si>
  <si>
    <t>ﾊﾟｲﾌﾟ椅子撤去</t>
    <rPh sb="5" eb="7">
      <t>テッキョ</t>
    </rPh>
    <rPh sb="7" eb="9">
      <t>テッキョ</t>
    </rPh>
    <phoneticPr fontId="2"/>
  </si>
  <si>
    <t>ﾐｰﾃｨﾝｸﾞﾙｰﾑ</t>
    <phoneticPr fontId="2"/>
  </si>
  <si>
    <t>W900xD2000xH700</t>
    <phoneticPr fontId="2"/>
  </si>
  <si>
    <t>W1900xH1850</t>
    <phoneticPr fontId="2"/>
  </si>
  <si>
    <t>棚撤去</t>
    <rPh sb="0" eb="1">
      <t>タナ</t>
    </rPh>
    <rPh sb="1" eb="3">
      <t>テッキョ</t>
    </rPh>
    <phoneticPr fontId="2"/>
  </si>
  <si>
    <t>W900xD360xH900</t>
    <phoneticPr fontId="2"/>
  </si>
  <si>
    <t>W600xD900xH900</t>
    <phoneticPr fontId="2"/>
  </si>
  <si>
    <t>W900xD300xH900</t>
    <phoneticPr fontId="2"/>
  </si>
  <si>
    <t>長椅子撤去</t>
    <rPh sb="0" eb="3">
      <t>ナガイス</t>
    </rPh>
    <rPh sb="3" eb="5">
      <t>テッキョ</t>
    </rPh>
    <phoneticPr fontId="2"/>
  </si>
  <si>
    <t>W1800xD600</t>
    <phoneticPr fontId="2"/>
  </si>
  <si>
    <t>W1800xD300</t>
    <phoneticPr fontId="2"/>
  </si>
  <si>
    <t>新工場</t>
    <rPh sb="0" eb="3">
      <t>シンコウジョウ</t>
    </rPh>
    <phoneticPr fontId="2"/>
  </si>
  <si>
    <t>W1000xD550xH900</t>
    <phoneticPr fontId="2"/>
  </si>
  <si>
    <t>W1200xD750xH700</t>
    <phoneticPr fontId="2"/>
  </si>
  <si>
    <t>W900xD450xH1800</t>
    <phoneticPr fontId="2"/>
  </si>
  <si>
    <t>W900xD450xH1200</t>
    <phoneticPr fontId="2"/>
  </si>
  <si>
    <t>W2510xD340xH480</t>
    <phoneticPr fontId="2"/>
  </si>
  <si>
    <t>W1050xD620xH750</t>
    <phoneticPr fontId="2"/>
  </si>
  <si>
    <t>ｽﾁｰﾙ収納撤去</t>
    <rPh sb="4" eb="6">
      <t>シュウノウ</t>
    </rPh>
    <rPh sb="6" eb="8">
      <t>テッキョ</t>
    </rPh>
    <phoneticPr fontId="2"/>
  </si>
  <si>
    <t>W330xD520xH750</t>
    <phoneticPr fontId="2"/>
  </si>
  <si>
    <t>ｽﾁｰﾙ収納棚撤去</t>
    <rPh sb="4" eb="6">
      <t>シュウノウ</t>
    </rPh>
    <rPh sb="6" eb="7">
      <t>タナ</t>
    </rPh>
    <rPh sb="7" eb="9">
      <t>テッキョ</t>
    </rPh>
    <phoneticPr fontId="2"/>
  </si>
  <si>
    <t>W900xD450xH1950</t>
    <phoneticPr fontId="2"/>
  </si>
  <si>
    <t>ｽﾁｰﾙ図面入撤去</t>
    <rPh sb="4" eb="6">
      <t>ズメン</t>
    </rPh>
    <rPh sb="6" eb="7">
      <t>ニュウ</t>
    </rPh>
    <rPh sb="7" eb="9">
      <t>テッキョ</t>
    </rPh>
    <phoneticPr fontId="2"/>
  </si>
  <si>
    <t>W800xD700xH1250</t>
    <phoneticPr fontId="2"/>
  </si>
  <si>
    <t>W5910xD600xH900</t>
    <phoneticPr fontId="2"/>
  </si>
  <si>
    <t>ｽﾁｰﾙ収納(小)撤去</t>
    <rPh sb="4" eb="6">
      <t>シュウノウ</t>
    </rPh>
    <rPh sb="7" eb="8">
      <t>ショウ</t>
    </rPh>
    <rPh sb="9" eb="11">
      <t>テッキョ</t>
    </rPh>
    <phoneticPr fontId="2"/>
  </si>
  <si>
    <t>W900xD400xH1000</t>
    <phoneticPr fontId="2"/>
  </si>
  <si>
    <t>W1800xH900</t>
    <phoneticPr fontId="2"/>
  </si>
  <si>
    <t>W1200xH900</t>
    <phoneticPr fontId="2"/>
  </si>
  <si>
    <t>W1000xD700xH700</t>
    <phoneticPr fontId="2"/>
  </si>
  <si>
    <t>ｽﾁｰﾙﾗｯｸ撤去</t>
    <rPh sb="7" eb="9">
      <t>テッキョ</t>
    </rPh>
    <phoneticPr fontId="2"/>
  </si>
  <si>
    <t>W1800xD700xH1100</t>
    <phoneticPr fontId="2"/>
  </si>
  <si>
    <t>W800xD700xH1500</t>
    <phoneticPr fontId="2"/>
  </si>
  <si>
    <t>第一工場</t>
    <rPh sb="0" eb="2">
      <t>ダイイチ</t>
    </rPh>
    <rPh sb="2" eb="4">
      <t>コウジョウ</t>
    </rPh>
    <phoneticPr fontId="2"/>
  </si>
  <si>
    <t>ｶｺﾞ(細)撤去</t>
    <rPh sb="4" eb="5">
      <t>ホソ</t>
    </rPh>
    <rPh sb="6" eb="8">
      <t>テッキョ</t>
    </rPh>
    <phoneticPr fontId="2"/>
  </si>
  <si>
    <t>W1200xD1200xH900</t>
    <phoneticPr fontId="2"/>
  </si>
  <si>
    <t>ｽﾁｰﾙ机撤去</t>
    <rPh sb="4" eb="5">
      <t>ツクエ</t>
    </rPh>
    <rPh sb="5" eb="7">
      <t>テッキョ</t>
    </rPh>
    <phoneticPr fontId="2"/>
  </si>
  <si>
    <t>W1700xD700xH750</t>
    <phoneticPr fontId="2"/>
  </si>
  <si>
    <t>ｷｯﾁﾝ撤去</t>
    <rPh sb="4" eb="6">
      <t>テッキョ</t>
    </rPh>
    <phoneticPr fontId="2"/>
  </si>
  <si>
    <t>W1000xD550xH800</t>
    <phoneticPr fontId="2"/>
  </si>
  <si>
    <t>鏡撤去</t>
    <rPh sb="0" eb="3">
      <t>カガミテッキョ</t>
    </rPh>
    <phoneticPr fontId="2"/>
  </si>
  <si>
    <t>W400xH600</t>
    <phoneticPr fontId="2"/>
  </si>
  <si>
    <t>便所</t>
    <rPh sb="0" eb="2">
      <t>ベンジョ</t>
    </rPh>
    <phoneticPr fontId="2"/>
  </si>
  <si>
    <t>SUS手洗い流し撤去</t>
    <rPh sb="3" eb="5">
      <t>テアラ</t>
    </rPh>
    <rPh sb="6" eb="7">
      <t>ナガ</t>
    </rPh>
    <rPh sb="8" eb="10">
      <t>テッキョ</t>
    </rPh>
    <phoneticPr fontId="2"/>
  </si>
  <si>
    <t>W6940xD450xH700</t>
    <phoneticPr fontId="2"/>
  </si>
  <si>
    <t>W350xH460</t>
    <phoneticPr fontId="2"/>
  </si>
  <si>
    <t>玄関ﾎｰﾙ</t>
    <rPh sb="0" eb="2">
      <t>ゲンカン</t>
    </rPh>
    <phoneticPr fontId="2"/>
  </si>
  <si>
    <t>W1200xD550xH400</t>
    <phoneticPr fontId="2"/>
  </si>
  <si>
    <t>椅子撤去</t>
    <rPh sb="0" eb="2">
      <t>イス</t>
    </rPh>
    <rPh sb="2" eb="4">
      <t>テッキョ</t>
    </rPh>
    <phoneticPr fontId="2"/>
  </si>
  <si>
    <t>650角</t>
    <rPh sb="3" eb="4">
      <t>カク</t>
    </rPh>
    <phoneticPr fontId="2"/>
  </si>
  <si>
    <t>W800xD250xH1800</t>
    <phoneticPr fontId="2"/>
  </si>
  <si>
    <t>応接室(1)</t>
    <rPh sb="0" eb="2">
      <t>オウセツ</t>
    </rPh>
    <rPh sb="2" eb="3">
      <t>シツ</t>
    </rPh>
    <phoneticPr fontId="2"/>
  </si>
  <si>
    <t>TV台撤去</t>
    <rPh sb="2" eb="3">
      <t>ダイ</t>
    </rPh>
    <rPh sb="3" eb="5">
      <t>テッキョ</t>
    </rPh>
    <phoneticPr fontId="2"/>
  </si>
  <si>
    <t>W960xD450xH450</t>
    <phoneticPr fontId="2"/>
  </si>
  <si>
    <t>ｱﾙﾐﾌﾞﾗｲﾝﾄﾞ撤去</t>
    <rPh sb="10" eb="12">
      <t>テッキョ</t>
    </rPh>
    <phoneticPr fontId="2"/>
  </si>
  <si>
    <t>応接室(2)</t>
    <rPh sb="0" eb="2">
      <t>オウセツ</t>
    </rPh>
    <rPh sb="2" eb="3">
      <t>シツ</t>
    </rPh>
    <phoneticPr fontId="2"/>
  </si>
  <si>
    <t>丸机撤去</t>
    <rPh sb="0" eb="1">
      <t>マル</t>
    </rPh>
    <rPh sb="1" eb="2">
      <t>ツクエ</t>
    </rPh>
    <rPh sb="2" eb="4">
      <t>テッキョ</t>
    </rPh>
    <phoneticPr fontId="2"/>
  </si>
  <si>
    <t>2450φ</t>
    <phoneticPr fontId="2"/>
  </si>
  <si>
    <t>550角xH760</t>
    <rPh sb="3" eb="4">
      <t>カク</t>
    </rPh>
    <phoneticPr fontId="2"/>
  </si>
  <si>
    <t>W650xD400xH560</t>
    <phoneticPr fontId="2"/>
  </si>
  <si>
    <t>応接室(3)</t>
    <rPh sb="0" eb="2">
      <t>オウセツ</t>
    </rPh>
    <rPh sb="2" eb="3">
      <t>シツ</t>
    </rPh>
    <phoneticPr fontId="2"/>
  </si>
  <si>
    <t>ﾌﾟﾘﾝﾀｰ撤去</t>
    <rPh sb="6" eb="8">
      <t>テッキョ</t>
    </rPh>
    <phoneticPr fontId="2"/>
  </si>
  <si>
    <t>W650xD500xH1030</t>
    <phoneticPr fontId="2"/>
  </si>
  <si>
    <t>W1500xD600xH700</t>
    <phoneticPr fontId="2"/>
  </si>
  <si>
    <t>ｷｬｽﾀｰ撤去</t>
    <rPh sb="5" eb="7">
      <t>テッキョ</t>
    </rPh>
    <phoneticPr fontId="2"/>
  </si>
  <si>
    <t>W670xD360xH700</t>
    <phoneticPr fontId="2"/>
  </si>
  <si>
    <t>書庫(1)</t>
    <rPh sb="0" eb="2">
      <t>ショコ</t>
    </rPh>
    <phoneticPr fontId="2"/>
  </si>
  <si>
    <t>第一設計室</t>
    <rPh sb="0" eb="2">
      <t>ダイイチ</t>
    </rPh>
    <rPh sb="2" eb="5">
      <t>セッケイシツ</t>
    </rPh>
    <phoneticPr fontId="2"/>
  </si>
  <si>
    <t>W1060xD630xH740</t>
    <phoneticPr fontId="2"/>
  </si>
  <si>
    <t>電子白板撤去</t>
    <rPh sb="0" eb="2">
      <t>デンシ</t>
    </rPh>
    <rPh sb="2" eb="4">
      <t>ハクバン</t>
    </rPh>
    <rPh sb="4" eb="6">
      <t>テッキョ</t>
    </rPh>
    <phoneticPr fontId="2"/>
  </si>
  <si>
    <t>W2000xH1000(上)+850(下)</t>
    <rPh sb="12" eb="13">
      <t>ウエ</t>
    </rPh>
    <rPh sb="19" eb="20">
      <t>シタ</t>
    </rPh>
    <phoneticPr fontId="2"/>
  </si>
  <si>
    <t>ｶﾞﾗｽ引戸棚撤去</t>
    <rPh sb="4" eb="6">
      <t>ヒキド</t>
    </rPh>
    <rPh sb="6" eb="7">
      <t>タナ</t>
    </rPh>
    <rPh sb="7" eb="9">
      <t>テッキョ</t>
    </rPh>
    <phoneticPr fontId="2"/>
  </si>
  <si>
    <t>W1800xD900xH1270</t>
    <phoneticPr fontId="2"/>
  </si>
  <si>
    <t>OAﾙｰﾑ</t>
    <phoneticPr fontId="2"/>
  </si>
  <si>
    <t>ｻｰﾊﾞｰ撤去</t>
    <rPh sb="5" eb="7">
      <t>テッキョ</t>
    </rPh>
    <phoneticPr fontId="2"/>
  </si>
  <si>
    <t>W600xD950xH1100</t>
    <phoneticPr fontId="2"/>
  </si>
  <si>
    <t>衝立撤去</t>
    <rPh sb="0" eb="2">
      <t>ツイタテ</t>
    </rPh>
    <rPh sb="2" eb="4">
      <t>テッキョ</t>
    </rPh>
    <phoneticPr fontId="2"/>
  </si>
  <si>
    <t>W1250xH1550</t>
    <phoneticPr fontId="2"/>
  </si>
  <si>
    <t>W1800xD700xH700</t>
    <phoneticPr fontId="2"/>
  </si>
  <si>
    <t>第二設計室</t>
    <rPh sb="0" eb="2">
      <t>ダイニ</t>
    </rPh>
    <rPh sb="2" eb="5">
      <t>セッケイシツ</t>
    </rPh>
    <phoneticPr fontId="2"/>
  </si>
  <si>
    <t>金庫撤去</t>
    <rPh sb="0" eb="2">
      <t>キンコ</t>
    </rPh>
    <rPh sb="2" eb="4">
      <t>テッキョ</t>
    </rPh>
    <phoneticPr fontId="2"/>
  </si>
  <si>
    <t>W650xD550xH1050</t>
    <phoneticPr fontId="2"/>
  </si>
  <si>
    <t>ﾃﾞｽｸ撤去</t>
    <rPh sb="4" eb="6">
      <t>テッキョ</t>
    </rPh>
    <phoneticPr fontId="2"/>
  </si>
  <si>
    <t>W1800xD850xH750</t>
    <phoneticPr fontId="2"/>
  </si>
  <si>
    <t>W1450xD730xH750</t>
    <phoneticPr fontId="2"/>
  </si>
  <si>
    <t>W1770xD450xH900</t>
    <phoneticPr fontId="2"/>
  </si>
  <si>
    <t>書庫(4)</t>
    <rPh sb="0" eb="2">
      <t>ショコ</t>
    </rPh>
    <phoneticPr fontId="2"/>
  </si>
  <si>
    <t>W520xD380xH900</t>
    <phoneticPr fontId="2"/>
  </si>
  <si>
    <t>可動式本棚用ﾚｰﾙ撤去</t>
    <rPh sb="0" eb="3">
      <t>カドウシキ</t>
    </rPh>
    <rPh sb="3" eb="4">
      <t>ホン</t>
    </rPh>
    <rPh sb="4" eb="5">
      <t>タナ</t>
    </rPh>
    <rPh sb="5" eb="6">
      <t>ヨウ</t>
    </rPh>
    <rPh sb="9" eb="11">
      <t>テッキョ</t>
    </rPh>
    <phoneticPr fontId="2"/>
  </si>
  <si>
    <t>ﾗｯｸ撤去</t>
    <rPh sb="3" eb="5">
      <t>テッキョ</t>
    </rPh>
    <phoneticPr fontId="2"/>
  </si>
  <si>
    <t>W950xD450xH750</t>
    <phoneticPr fontId="2"/>
  </si>
  <si>
    <t>物入撤去</t>
    <rPh sb="0" eb="2">
      <t>モノイレ</t>
    </rPh>
    <rPh sb="2" eb="4">
      <t>テッキョ</t>
    </rPh>
    <phoneticPr fontId="2"/>
  </si>
  <si>
    <t>W470xD360xH800</t>
    <phoneticPr fontId="2"/>
  </si>
  <si>
    <t>厨房</t>
    <rPh sb="0" eb="2">
      <t>チュウボウ</t>
    </rPh>
    <phoneticPr fontId="2"/>
  </si>
  <si>
    <t>食器棚撤去</t>
    <rPh sb="0" eb="3">
      <t>ショッキタナ</t>
    </rPh>
    <rPh sb="3" eb="5">
      <t>テッキョ</t>
    </rPh>
    <phoneticPr fontId="2"/>
  </si>
  <si>
    <t>W950xD600.550xH1100.800</t>
    <phoneticPr fontId="2"/>
  </si>
  <si>
    <t>W900xD440.550xH1100.1530</t>
    <phoneticPr fontId="2"/>
  </si>
  <si>
    <t>W550xD520xH1520</t>
    <phoneticPr fontId="2"/>
  </si>
  <si>
    <t>吊戸撤去</t>
    <rPh sb="0" eb="1">
      <t>ツリ</t>
    </rPh>
    <rPh sb="1" eb="2">
      <t>ト</t>
    </rPh>
    <rPh sb="2" eb="4">
      <t>テッキョ</t>
    </rPh>
    <phoneticPr fontId="2"/>
  </si>
  <si>
    <t>W3300xD330xH600</t>
    <phoneticPr fontId="2"/>
  </si>
  <si>
    <t>男女更衣室</t>
    <rPh sb="0" eb="2">
      <t>ダンジョ</t>
    </rPh>
    <rPh sb="2" eb="5">
      <t>コウイシツ</t>
    </rPh>
    <phoneticPr fontId="2"/>
  </si>
  <si>
    <t>W450xD500xH1800</t>
    <phoneticPr fontId="2"/>
  </si>
  <si>
    <t>W1550xD750xH700</t>
    <phoneticPr fontId="2"/>
  </si>
  <si>
    <t>W900xD460xH850</t>
    <phoneticPr fontId="2"/>
  </si>
  <si>
    <t>男女便所</t>
    <rPh sb="0" eb="2">
      <t>ダンジョ</t>
    </rPh>
    <rPh sb="2" eb="4">
      <t>ベンジョ</t>
    </rPh>
    <phoneticPr fontId="2"/>
  </si>
  <si>
    <t>乾燥機撤去</t>
    <rPh sb="0" eb="3">
      <t>カンソウキ</t>
    </rPh>
    <rPh sb="3" eb="5">
      <t>テッキョ</t>
    </rPh>
    <phoneticPr fontId="2"/>
  </si>
  <si>
    <t>W400xD500xH1750</t>
    <phoneticPr fontId="2"/>
  </si>
  <si>
    <t>役員室</t>
    <rPh sb="0" eb="3">
      <t>ヤクインシツ</t>
    </rPh>
    <phoneticPr fontId="2"/>
  </si>
  <si>
    <t>600角xH700</t>
    <rPh sb="3" eb="4">
      <t>カク</t>
    </rPh>
    <phoneticPr fontId="2"/>
  </si>
  <si>
    <t>W1800xD900xH500</t>
    <phoneticPr fontId="2"/>
  </si>
  <si>
    <t>W1200xD600xH700</t>
    <phoneticPr fontId="2"/>
  </si>
  <si>
    <t>3人掛</t>
    <rPh sb="1" eb="2">
      <t>ニン</t>
    </rPh>
    <rPh sb="2" eb="3">
      <t>カ</t>
    </rPh>
    <phoneticPr fontId="2"/>
  </si>
  <si>
    <t>ｿﾌｧ撤去</t>
    <rPh sb="3" eb="5">
      <t>テッキョ</t>
    </rPh>
    <phoneticPr fontId="2"/>
  </si>
  <si>
    <t>W1850xD900xH750</t>
    <phoneticPr fontId="2"/>
  </si>
  <si>
    <t>W300xD1200xH700</t>
    <phoneticPr fontId="2"/>
  </si>
  <si>
    <t>顧問室</t>
    <rPh sb="0" eb="2">
      <t>コモン</t>
    </rPh>
    <rPh sb="2" eb="3">
      <t>シツ</t>
    </rPh>
    <phoneticPr fontId="2"/>
  </si>
  <si>
    <t>木机撤去</t>
    <rPh sb="0" eb="1">
      <t>キ</t>
    </rPh>
    <rPh sb="1" eb="2">
      <t>ツクエ</t>
    </rPh>
    <rPh sb="2" eb="4">
      <t>テッキョ</t>
    </rPh>
    <phoneticPr fontId="2"/>
  </si>
  <si>
    <t>W1200xD600xH420</t>
    <phoneticPr fontId="2"/>
  </si>
  <si>
    <t>1人掛</t>
    <rPh sb="1" eb="2">
      <t>ニン</t>
    </rPh>
    <rPh sb="2" eb="3">
      <t>カ</t>
    </rPh>
    <phoneticPr fontId="2"/>
  </si>
  <si>
    <t>W830xD860xH800</t>
    <phoneticPr fontId="2"/>
  </si>
  <si>
    <t>役員応接室</t>
    <rPh sb="0" eb="2">
      <t>ヤクイン</t>
    </rPh>
    <rPh sb="2" eb="5">
      <t>オウセツシツ</t>
    </rPh>
    <phoneticPr fontId="2"/>
  </si>
  <si>
    <t>ﾃｰﾌﾞﾙ(円卓)撤去</t>
    <rPh sb="6" eb="8">
      <t>エンタク</t>
    </rPh>
    <rPh sb="9" eb="11">
      <t>テッキョ</t>
    </rPh>
    <phoneticPr fontId="2"/>
  </si>
  <si>
    <t>W3600xD1800</t>
    <phoneticPr fontId="2"/>
  </si>
  <si>
    <t>ﾛｰﾃｰﾌﾞﾙ撤去</t>
    <rPh sb="7" eb="9">
      <t>テッキョ</t>
    </rPh>
    <phoneticPr fontId="2"/>
  </si>
  <si>
    <t>W1800xD450xH1050</t>
    <phoneticPr fontId="2"/>
  </si>
  <si>
    <t>金庫室</t>
    <rPh sb="0" eb="3">
      <t>キンコシツ</t>
    </rPh>
    <phoneticPr fontId="2"/>
  </si>
  <si>
    <t>W800xD380xH1800</t>
    <phoneticPr fontId="2"/>
  </si>
  <si>
    <t>木製ｶﾞﾗｽ棚撤去</t>
    <rPh sb="0" eb="2">
      <t>モクセイ</t>
    </rPh>
    <rPh sb="6" eb="7">
      <t>タナ</t>
    </rPh>
    <rPh sb="7" eb="9">
      <t>テッキョ</t>
    </rPh>
    <phoneticPr fontId="2"/>
  </si>
  <si>
    <t>W1820xD460xH900</t>
    <phoneticPr fontId="2"/>
  </si>
  <si>
    <t>応接室(7)(9)</t>
    <rPh sb="0" eb="3">
      <t>オウセツシツ</t>
    </rPh>
    <phoneticPr fontId="2"/>
  </si>
  <si>
    <t>W1800xH500</t>
    <phoneticPr fontId="2"/>
  </si>
  <si>
    <t>応接室(7)</t>
    <rPh sb="0" eb="3">
      <t>オウセツシツ</t>
    </rPh>
    <phoneticPr fontId="2"/>
  </si>
  <si>
    <t>展示室</t>
    <rPh sb="0" eb="3">
      <t>テンジシツ</t>
    </rPh>
    <phoneticPr fontId="2"/>
  </si>
  <si>
    <t>ﾛｰﾃﾌﾞﾙ撤去</t>
    <rPh sb="6" eb="8">
      <t>テッキョ</t>
    </rPh>
    <phoneticPr fontId="2"/>
  </si>
  <si>
    <t>W1800xD450xH700</t>
    <phoneticPr fontId="2"/>
  </si>
  <si>
    <t>W600xD450xH1950</t>
    <phoneticPr fontId="2"/>
  </si>
  <si>
    <t>書庫(5)</t>
    <rPh sb="0" eb="2">
      <t>ショコ</t>
    </rPh>
    <phoneticPr fontId="2"/>
  </si>
  <si>
    <t>書庫(6)</t>
    <rPh sb="0" eb="2">
      <t>ショコ</t>
    </rPh>
    <phoneticPr fontId="2"/>
  </si>
  <si>
    <t>荷受室･湯沸室</t>
    <rPh sb="0" eb="2">
      <t>ニウケ</t>
    </rPh>
    <rPh sb="2" eb="3">
      <t>シツ</t>
    </rPh>
    <rPh sb="4" eb="6">
      <t>ユワカシ</t>
    </rPh>
    <rPh sb="6" eb="7">
      <t>シツ</t>
    </rPh>
    <phoneticPr fontId="2"/>
  </si>
  <si>
    <t>吊戸撤去</t>
    <rPh sb="0" eb="2">
      <t>ツリト</t>
    </rPh>
    <rPh sb="2" eb="4">
      <t>テッキョ</t>
    </rPh>
    <phoneticPr fontId="2"/>
  </si>
  <si>
    <t>W900xD600xH730</t>
    <phoneticPr fontId="2"/>
  </si>
  <si>
    <t>鏡撤去</t>
    <rPh sb="0" eb="1">
      <t>カガミ</t>
    </rPh>
    <rPh sb="1" eb="3">
      <t>テッキョ</t>
    </rPh>
    <phoneticPr fontId="2"/>
  </si>
  <si>
    <t>W300xH500</t>
    <phoneticPr fontId="2"/>
  </si>
  <si>
    <t>ｴﾝﾄﾗﾝｽ</t>
    <phoneticPr fontId="2"/>
  </si>
  <si>
    <t>W1200xD600xH520</t>
    <phoneticPr fontId="2"/>
  </si>
  <si>
    <t>600角</t>
    <rPh sb="3" eb="4">
      <t>カク</t>
    </rPh>
    <phoneticPr fontId="2"/>
  </si>
  <si>
    <t>W1500xD750xH700</t>
    <phoneticPr fontId="2"/>
  </si>
  <si>
    <t>W1800xD450xH900</t>
    <phoneticPr fontId="2"/>
  </si>
  <si>
    <t>階段室</t>
    <rPh sb="0" eb="3">
      <t>カイダンシツ</t>
    </rPh>
    <phoneticPr fontId="2"/>
  </si>
  <si>
    <t>下駄箱撤去</t>
    <rPh sb="0" eb="3">
      <t>ゲタバコ</t>
    </rPh>
    <rPh sb="3" eb="5">
      <t>テッキョ</t>
    </rPh>
    <phoneticPr fontId="2"/>
  </si>
  <si>
    <t>W1500xD330xH1100</t>
    <phoneticPr fontId="2"/>
  </si>
  <si>
    <t>階段下物入</t>
    <rPh sb="0" eb="3">
      <t>カイダンシタ</t>
    </rPh>
    <rPh sb="3" eb="5">
      <t>モノイレ</t>
    </rPh>
    <phoneticPr fontId="2"/>
  </si>
  <si>
    <t>W1200xD400xH880</t>
    <phoneticPr fontId="2"/>
  </si>
  <si>
    <t>W900xD470xH1750</t>
    <phoneticPr fontId="2"/>
  </si>
  <si>
    <t>商談室1.2</t>
    <rPh sb="0" eb="3">
      <t>ショウダンシツ</t>
    </rPh>
    <phoneticPr fontId="2"/>
  </si>
  <si>
    <t>事務室</t>
    <rPh sb="0" eb="3">
      <t>ジムシツ</t>
    </rPh>
    <phoneticPr fontId="2"/>
  </si>
  <si>
    <t>木製収納撤去</t>
    <rPh sb="0" eb="2">
      <t>モクセイ</t>
    </rPh>
    <rPh sb="2" eb="4">
      <t>シュウノウ</t>
    </rPh>
    <rPh sb="4" eb="6">
      <t>テッキョ</t>
    </rPh>
    <phoneticPr fontId="2"/>
  </si>
  <si>
    <t>W1820xD1150xH1050</t>
    <phoneticPr fontId="2"/>
  </si>
  <si>
    <t>W450xD750xH1430</t>
    <phoneticPr fontId="2"/>
  </si>
  <si>
    <t>W1050xD730xH750</t>
    <phoneticPr fontId="2"/>
  </si>
  <si>
    <t>ｻｲﾄﾞ机撤去</t>
    <rPh sb="4" eb="5">
      <t>ツクエ</t>
    </rPh>
    <rPh sb="5" eb="7">
      <t>テッキョ</t>
    </rPh>
    <phoneticPr fontId="2"/>
  </si>
  <si>
    <t>W730xD440xH750</t>
    <phoneticPr fontId="2"/>
  </si>
  <si>
    <t>ﾊﾟｰﾃｨｼｮﾝ撤去</t>
    <rPh sb="8" eb="10">
      <t>テッキョ</t>
    </rPh>
    <phoneticPr fontId="2"/>
  </si>
  <si>
    <t>W1240xH1800</t>
    <phoneticPr fontId="2"/>
  </si>
  <si>
    <t>W220xD460xH580</t>
    <phoneticPr fontId="2"/>
  </si>
  <si>
    <t>前室</t>
    <rPh sb="0" eb="1">
      <t>マエ</t>
    </rPh>
    <rPh sb="1" eb="2">
      <t>シツ</t>
    </rPh>
    <phoneticPr fontId="2"/>
  </si>
  <si>
    <t>W1800xD330xH1090</t>
    <phoneticPr fontId="2"/>
  </si>
  <si>
    <t>2FELVﾛﾋﾞｰ</t>
    <phoneticPr fontId="2"/>
  </si>
  <si>
    <t>W1010xD300xH850</t>
    <phoneticPr fontId="2"/>
  </si>
  <si>
    <t>湯沸室</t>
    <rPh sb="0" eb="3">
      <t>ユワカシシツ</t>
    </rPh>
    <phoneticPr fontId="2"/>
  </si>
  <si>
    <t>W600xD300xH900</t>
    <phoneticPr fontId="2"/>
  </si>
  <si>
    <t>ﾘﾌﾚｯｼｭｽﾍﾟｰｽ</t>
    <phoneticPr fontId="2"/>
  </si>
  <si>
    <t>物入</t>
    <rPh sb="0" eb="2">
      <t>モノイレ</t>
    </rPh>
    <phoneticPr fontId="2"/>
  </si>
  <si>
    <t>W870xD510xH1780</t>
    <phoneticPr fontId="2"/>
  </si>
  <si>
    <t>男子更衣室</t>
    <rPh sb="0" eb="2">
      <t>ダンシ</t>
    </rPh>
    <rPh sb="2" eb="5">
      <t>コウイシツ</t>
    </rPh>
    <phoneticPr fontId="2"/>
  </si>
  <si>
    <t>会議室</t>
    <rPh sb="0" eb="3">
      <t>カイギシツ</t>
    </rPh>
    <phoneticPr fontId="2"/>
  </si>
  <si>
    <t>W1800xD1200xH710</t>
    <phoneticPr fontId="2"/>
  </si>
  <si>
    <t>2F事務室</t>
    <rPh sb="2" eb="5">
      <t>ジムシツ</t>
    </rPh>
    <phoneticPr fontId="2"/>
  </si>
  <si>
    <t>W1050xD730xH740</t>
    <phoneticPr fontId="2"/>
  </si>
  <si>
    <t>W1840xD260xH2130</t>
    <phoneticPr fontId="2"/>
  </si>
  <si>
    <t>W1200xD300xH850</t>
    <phoneticPr fontId="2"/>
  </si>
  <si>
    <t>W900xD450xH2160</t>
    <phoneticPr fontId="2"/>
  </si>
  <si>
    <t>W880xD900xH1800</t>
    <phoneticPr fontId="2"/>
  </si>
  <si>
    <t>W1750xD550xH800</t>
    <phoneticPr fontId="2"/>
  </si>
  <si>
    <t>長い棚撤去</t>
    <rPh sb="0" eb="1">
      <t>ナガ</t>
    </rPh>
    <rPh sb="2" eb="3">
      <t>タナ</t>
    </rPh>
    <rPh sb="3" eb="5">
      <t>テッキョ</t>
    </rPh>
    <phoneticPr fontId="2"/>
  </si>
  <si>
    <t>W1900xH850</t>
    <phoneticPr fontId="2"/>
  </si>
  <si>
    <t>ｺﾋﾟｰ機撤去</t>
    <rPh sb="4" eb="5">
      <t>キ</t>
    </rPh>
    <rPh sb="5" eb="7">
      <t>テッキョ</t>
    </rPh>
    <phoneticPr fontId="2"/>
  </si>
  <si>
    <t>ｼｭﾚｯﾀﾞｰ撤去</t>
    <rPh sb="7" eb="9">
      <t>テッキョ</t>
    </rPh>
    <phoneticPr fontId="2"/>
  </si>
  <si>
    <t>W850xD550xH1020</t>
    <phoneticPr fontId="2"/>
  </si>
  <si>
    <t>3FELVﾛﾋﾞｰ</t>
    <phoneticPr fontId="2"/>
  </si>
  <si>
    <t>W1860xD600xH400</t>
    <phoneticPr fontId="2"/>
  </si>
  <si>
    <t>給湯室</t>
    <rPh sb="0" eb="3">
      <t>キュウトウシツ</t>
    </rPh>
    <phoneticPr fontId="2"/>
  </si>
  <si>
    <t>3F事務室</t>
    <rPh sb="2" eb="5">
      <t>ジムシツ</t>
    </rPh>
    <phoneticPr fontId="2"/>
  </si>
  <si>
    <t>二重棚撤去</t>
    <rPh sb="0" eb="2">
      <t>ニジュウ</t>
    </rPh>
    <rPh sb="2" eb="3">
      <t>タナ</t>
    </rPh>
    <rPh sb="3" eb="5">
      <t>テッキョ</t>
    </rPh>
    <phoneticPr fontId="2"/>
  </si>
  <si>
    <t>W900xD540xH2500</t>
    <phoneticPr fontId="2"/>
  </si>
  <si>
    <t>W900xD540xH2200</t>
    <phoneticPr fontId="2"/>
  </si>
  <si>
    <t>W1200xD300xH2500</t>
    <phoneticPr fontId="2"/>
  </si>
  <si>
    <t>W1500xD300xH2500</t>
    <phoneticPr fontId="2"/>
  </si>
  <si>
    <t>W1800xD300xH2500</t>
    <phoneticPr fontId="2"/>
  </si>
  <si>
    <t>H1500</t>
    <phoneticPr fontId="2"/>
  </si>
  <si>
    <t>低い棚撤去</t>
    <rPh sb="0" eb="1">
      <t>ヒク</t>
    </rPh>
    <rPh sb="2" eb="3">
      <t>タナ</t>
    </rPh>
    <rPh sb="3" eb="5">
      <t>テッキョ</t>
    </rPh>
    <phoneticPr fontId="2"/>
  </si>
  <si>
    <t>W660xD300xH1780</t>
    <phoneticPr fontId="2"/>
  </si>
  <si>
    <t>W900xD150xH1100</t>
    <phoneticPr fontId="2"/>
  </si>
  <si>
    <t>SUS流し台撤去</t>
    <rPh sb="3" eb="4">
      <t>ナガ</t>
    </rPh>
    <rPh sb="5" eb="6">
      <t>ダイ</t>
    </rPh>
    <rPh sb="6" eb="8">
      <t>テッキョ</t>
    </rPh>
    <phoneticPr fontId="2"/>
  </si>
  <si>
    <t>ｱｽﾌｧﾙﾄ舗装撤去</t>
    <rPh sb="6" eb="8">
      <t>ホソウ</t>
    </rPh>
    <rPh sb="8" eb="10">
      <t>テッキョ</t>
    </rPh>
    <phoneticPr fontId="2"/>
  </si>
  <si>
    <t>車道用</t>
    <rPh sb="0" eb="3">
      <t>シャドウヨウ</t>
    </rPh>
    <phoneticPr fontId="2"/>
  </si>
  <si>
    <t>m2</t>
    <phoneticPr fontId="2"/>
  </si>
  <si>
    <t>ｺﾝｸﾘｰﾄ舗装撤去</t>
    <rPh sb="6" eb="8">
      <t>ホソウ</t>
    </rPh>
    <rPh sb="8" eb="10">
      <t>テッキョ</t>
    </rPh>
    <phoneticPr fontId="2"/>
  </si>
  <si>
    <t>ｺﾝｸﾘｰﾄ平板舗装撤去</t>
    <rPh sb="6" eb="8">
      <t>ヘイバン</t>
    </rPh>
    <rPh sb="8" eb="10">
      <t>ホソウ</t>
    </rPh>
    <rPh sb="10" eb="12">
      <t>テッキョ</t>
    </rPh>
    <phoneticPr fontId="2"/>
  </si>
  <si>
    <t>300x300</t>
    <phoneticPr fontId="2"/>
  </si>
  <si>
    <t>ｺﾝｸﾘｰﾄ側溝撤去</t>
    <rPh sb="6" eb="8">
      <t>ソッコウ</t>
    </rPh>
    <rPh sb="8" eb="10">
      <t>テッキョ</t>
    </rPh>
    <phoneticPr fontId="2"/>
  </si>
  <si>
    <t>W600xH450</t>
    <phoneticPr fontId="2"/>
  </si>
  <si>
    <t>同上側溝蓋撤去</t>
    <rPh sb="0" eb="2">
      <t>ドウジョウ</t>
    </rPh>
    <rPh sb="2" eb="4">
      <t>ソッコウ</t>
    </rPh>
    <rPh sb="4" eb="5">
      <t>フタ</t>
    </rPh>
    <rPh sb="5" eb="7">
      <t>テッキョ</t>
    </rPh>
    <phoneticPr fontId="2"/>
  </si>
  <si>
    <t>W750xH750</t>
    <phoneticPr fontId="2"/>
  </si>
  <si>
    <t>CPL蓋 t3 W600</t>
    <phoneticPr fontId="2"/>
  </si>
  <si>
    <t>CPL蓋 t3 W750</t>
    <phoneticPr fontId="2"/>
  </si>
  <si>
    <t>W400xH400</t>
    <phoneticPr fontId="2"/>
  </si>
  <si>
    <t>ｸﾞﾚｰﾁﾝｸﾞ蓋(車道用)</t>
    <rPh sb="8" eb="9">
      <t>フタ</t>
    </rPh>
    <rPh sb="10" eb="13">
      <t>シャドウヨウ</t>
    </rPh>
    <phoneticPr fontId="2"/>
  </si>
  <si>
    <t>CPL蓋 t3 W400</t>
    <phoneticPr fontId="2"/>
  </si>
  <si>
    <t>ｺﾝｸﾘｰﾄ蓋(車道用)</t>
    <rPh sb="6" eb="7">
      <t>フタ</t>
    </rPh>
    <rPh sb="8" eb="11">
      <t>シャドウヨウ</t>
    </rPh>
    <phoneticPr fontId="2"/>
  </si>
  <si>
    <t xml:space="preserve">W750xH750 </t>
    <phoneticPr fontId="2"/>
  </si>
  <si>
    <t>ｺﾝｸﾘｰﾄ蓋(歩道用)</t>
    <rPh sb="6" eb="7">
      <t>フタ</t>
    </rPh>
    <rPh sb="8" eb="10">
      <t>ホドウ</t>
    </rPh>
    <rPh sb="10" eb="11">
      <t>ヨウ</t>
    </rPh>
    <phoneticPr fontId="2"/>
  </si>
  <si>
    <t>W300xH350</t>
    <phoneticPr fontId="2"/>
  </si>
  <si>
    <t>開渠</t>
    <rPh sb="0" eb="2">
      <t>カイキョ</t>
    </rPh>
    <phoneticPr fontId="2"/>
  </si>
  <si>
    <t>W300xH300</t>
    <phoneticPr fontId="2"/>
  </si>
  <si>
    <t>ｸﾞﾚｰﾁﾝｸﾞ蓋(歩道用)</t>
    <rPh sb="8" eb="9">
      <t>フタ</t>
    </rPh>
    <rPh sb="10" eb="11">
      <t>ヨウ</t>
    </rPh>
    <rPh sb="11" eb="12">
      <t>）</t>
    </rPh>
    <phoneticPr fontId="2"/>
  </si>
  <si>
    <t>W200xH200</t>
    <phoneticPr fontId="2"/>
  </si>
  <si>
    <t>集水桝撤去</t>
    <rPh sb="0" eb="3">
      <t>シュウスイマス</t>
    </rPh>
    <rPh sb="3" eb="5">
      <t>テッキョ</t>
    </rPh>
    <phoneticPr fontId="2"/>
  </si>
  <si>
    <t>450角xH400</t>
    <rPh sb="3" eb="4">
      <t>カク</t>
    </rPh>
    <phoneticPr fontId="2"/>
  </si>
  <si>
    <t>900角xH400</t>
    <rPh sb="3" eb="4">
      <t>カク</t>
    </rPh>
    <phoneticPr fontId="2"/>
  </si>
  <si>
    <t>ｱﾙﾐ伸縮門扉撤去</t>
    <rPh sb="3" eb="5">
      <t>シンシュク</t>
    </rPh>
    <rPh sb="5" eb="7">
      <t>モンピ</t>
    </rPh>
    <rPh sb="7" eb="9">
      <t>テッキョ</t>
    </rPh>
    <phoneticPr fontId="2"/>
  </si>
  <si>
    <t>W8200xH1200</t>
    <phoneticPr fontId="2"/>
  </si>
  <si>
    <t>ｱﾙﾐｽﾗｲﾄﾞ門扉撤去</t>
    <rPh sb="8" eb="10">
      <t>モンピ</t>
    </rPh>
    <rPh sb="10" eb="12">
      <t>テッキョ</t>
    </rPh>
    <phoneticPr fontId="2"/>
  </si>
  <si>
    <t>W6000xH1200</t>
    <phoneticPr fontId="2"/>
  </si>
  <si>
    <t>ｺﾝｸﾘｰﾄ門塀撤去</t>
    <rPh sb="6" eb="7">
      <t>モン</t>
    </rPh>
    <rPh sb="7" eb="8">
      <t>ヘイ</t>
    </rPh>
    <rPh sb="8" eb="10">
      <t>テッキョ</t>
    </rPh>
    <phoneticPr fontId="2"/>
  </si>
  <si>
    <t>H1200 D150</t>
    <phoneticPr fontId="2"/>
  </si>
  <si>
    <t>ﾚﾝｶﾞ貼</t>
    <rPh sb="4" eb="5">
      <t>ハ</t>
    </rPh>
    <phoneticPr fontId="2"/>
  </si>
  <si>
    <t>H900 D150</t>
    <phoneticPr fontId="2"/>
  </si>
  <si>
    <t>H400～700 D150 2列</t>
    <rPh sb="15" eb="16">
      <t>レツ</t>
    </rPh>
    <phoneticPr fontId="2"/>
  </si>
  <si>
    <t>池部 岩石①撤去</t>
    <rPh sb="0" eb="1">
      <t>イケ</t>
    </rPh>
    <rPh sb="1" eb="2">
      <t>ブ</t>
    </rPh>
    <rPh sb="3" eb="5">
      <t>ガンセキ</t>
    </rPh>
    <rPh sb="6" eb="8">
      <t>テッキョ</t>
    </rPh>
    <phoneticPr fontId="2"/>
  </si>
  <si>
    <t>池部 岩石②撤去</t>
    <rPh sb="0" eb="1">
      <t>イケ</t>
    </rPh>
    <rPh sb="1" eb="2">
      <t>ブ</t>
    </rPh>
    <rPh sb="3" eb="5">
      <t>ガンセキ</t>
    </rPh>
    <rPh sb="6" eb="8">
      <t>テッキョ</t>
    </rPh>
    <phoneticPr fontId="2"/>
  </si>
  <si>
    <t>池部 岩石③撤去</t>
    <rPh sb="0" eb="1">
      <t>イケ</t>
    </rPh>
    <rPh sb="1" eb="2">
      <t>ブ</t>
    </rPh>
    <rPh sb="3" eb="5">
      <t>ガンセキ</t>
    </rPh>
    <rPh sb="6" eb="8">
      <t>テッキョ</t>
    </rPh>
    <phoneticPr fontId="2"/>
  </si>
  <si>
    <t>個</t>
    <rPh sb="0" eb="1">
      <t>コ</t>
    </rPh>
    <phoneticPr fontId="2"/>
  </si>
  <si>
    <t>W450xD600xH500</t>
    <phoneticPr fontId="2"/>
  </si>
  <si>
    <t>W600xD600xH600</t>
    <phoneticPr fontId="2"/>
  </si>
  <si>
    <t>W900xD900xH600</t>
    <phoneticPr fontId="2"/>
  </si>
  <si>
    <t>歩車道境界ﾌﾞﾛｯｸ撤去</t>
    <rPh sb="0" eb="5">
      <t>ホシャドウキョウカイ</t>
    </rPh>
    <rPh sb="10" eb="12">
      <t>テッキョ</t>
    </rPh>
    <phoneticPr fontId="2"/>
  </si>
  <si>
    <t>150x150</t>
    <phoneticPr fontId="2"/>
  </si>
  <si>
    <t>池外周部ｺﾝｸﾘｰﾄ立上り壁撤去</t>
    <rPh sb="0" eb="1">
      <t>イケ</t>
    </rPh>
    <rPh sb="1" eb="4">
      <t>ガイシュウブ</t>
    </rPh>
    <rPh sb="10" eb="12">
      <t>タチアガ</t>
    </rPh>
    <rPh sb="13" eb="14">
      <t>カベ</t>
    </rPh>
    <rPh sb="14" eb="16">
      <t>テッキョ</t>
    </rPh>
    <phoneticPr fontId="2"/>
  </si>
  <si>
    <t>池底部土間ｺﾝｸﾘｰﾄ撤去</t>
    <rPh sb="0" eb="1">
      <t>イケ</t>
    </rPh>
    <rPh sb="1" eb="3">
      <t>テイブ</t>
    </rPh>
    <rPh sb="3" eb="5">
      <t>ドマ</t>
    </rPh>
    <rPh sb="11" eb="13">
      <t>テッキョ</t>
    </rPh>
    <phoneticPr fontId="2"/>
  </si>
  <si>
    <t>池内周部ｺﾝｸﾘｰﾄ立上り壁撤去</t>
    <rPh sb="0" eb="1">
      <t>イケ</t>
    </rPh>
    <rPh sb="1" eb="3">
      <t>ナイシュウ</t>
    </rPh>
    <rPh sb="3" eb="4">
      <t>ブ</t>
    </rPh>
    <rPh sb="10" eb="12">
      <t>タチアガ</t>
    </rPh>
    <rPh sb="13" eb="14">
      <t>カベ</t>
    </rPh>
    <rPh sb="14" eb="16">
      <t>テッキョ</t>
    </rPh>
    <phoneticPr fontId="2"/>
  </si>
  <si>
    <t>H850 D120</t>
    <phoneticPr fontId="2"/>
  </si>
  <si>
    <t>H780 D120</t>
    <phoneticPr fontId="2"/>
  </si>
  <si>
    <t>㉗</t>
    <phoneticPr fontId="2"/>
  </si>
  <si>
    <t>㉘</t>
    <phoneticPr fontId="2"/>
  </si>
  <si>
    <t>㉙</t>
    <phoneticPr fontId="2"/>
  </si>
  <si>
    <t>㉚</t>
    <phoneticPr fontId="2"/>
  </si>
  <si>
    <t>㉛</t>
    <phoneticPr fontId="2"/>
  </si>
  <si>
    <t>㉜</t>
    <phoneticPr fontId="2"/>
  </si>
  <si>
    <t>㉝</t>
    <phoneticPr fontId="2"/>
  </si>
  <si>
    <t>ｺﾝｸﾘｰﾄ基礎撤去</t>
    <rPh sb="6" eb="8">
      <t>キソ</t>
    </rPh>
    <rPh sb="8" eb="10">
      <t>テッキョ</t>
    </rPh>
    <phoneticPr fontId="2"/>
  </si>
  <si>
    <t>W8500xD15000xH400</t>
    <phoneticPr fontId="2"/>
  </si>
  <si>
    <t>W3000xD3000xH200</t>
    <phoneticPr fontId="2"/>
  </si>
  <si>
    <t>花壇ｺﾝｸﾘｰﾄ縁石撤去</t>
    <rPh sb="0" eb="2">
      <t>カダン</t>
    </rPh>
    <rPh sb="8" eb="10">
      <t>エンセキ</t>
    </rPh>
    <rPh sb="10" eb="12">
      <t>テッキョ</t>
    </rPh>
    <phoneticPr fontId="2"/>
  </si>
  <si>
    <t>H750 D150</t>
    <phoneticPr fontId="2"/>
  </si>
  <si>
    <t>H300 D150</t>
    <phoneticPr fontId="2"/>
  </si>
  <si>
    <t>H500～900 D150</t>
    <phoneticPr fontId="2"/>
  </si>
  <si>
    <t>花壇ﾚﾝｶﾞﾀｲﾙ積撤去</t>
    <rPh sb="0" eb="2">
      <t>カダン</t>
    </rPh>
    <rPh sb="9" eb="10">
      <t>ツミ</t>
    </rPh>
    <rPh sb="10" eb="12">
      <t>テッキョ</t>
    </rPh>
    <phoneticPr fontId="2"/>
  </si>
  <si>
    <t>H400 W100</t>
    <phoneticPr fontId="2"/>
  </si>
  <si>
    <t>樹木撤去(伐採･伐根)</t>
    <rPh sb="0" eb="4">
      <t>ジュモクテッキョ</t>
    </rPh>
    <rPh sb="5" eb="7">
      <t>バッサイ</t>
    </rPh>
    <rPh sb="8" eb="10">
      <t>バッコン</t>
    </rPh>
    <phoneticPr fontId="2"/>
  </si>
  <si>
    <t>幹周 300</t>
    <rPh sb="0" eb="1">
      <t>ミキ</t>
    </rPh>
    <rPh sb="1" eb="2">
      <t>シュウ</t>
    </rPh>
    <phoneticPr fontId="2"/>
  </si>
  <si>
    <t>幹周 500</t>
    <rPh sb="0" eb="1">
      <t>ミキ</t>
    </rPh>
    <rPh sb="1" eb="2">
      <t>シュウ</t>
    </rPh>
    <phoneticPr fontId="2"/>
  </si>
  <si>
    <t>幹周 800</t>
    <rPh sb="0" eb="1">
      <t>ミキ</t>
    </rPh>
    <rPh sb="1" eb="2">
      <t>シュウ</t>
    </rPh>
    <phoneticPr fontId="2"/>
  </si>
  <si>
    <t>幹周 1000</t>
    <rPh sb="0" eb="1">
      <t>ミキ</t>
    </rPh>
    <rPh sb="1" eb="2">
      <t>シュウ</t>
    </rPh>
    <phoneticPr fontId="2"/>
  </si>
  <si>
    <t>幹周 1200</t>
    <rPh sb="0" eb="1">
      <t>ミキ</t>
    </rPh>
    <rPh sb="1" eb="2">
      <t>シュウ</t>
    </rPh>
    <phoneticPr fontId="2"/>
  </si>
  <si>
    <t>幹周 1800</t>
    <rPh sb="0" eb="1">
      <t>ミキ</t>
    </rPh>
    <rPh sb="1" eb="2">
      <t>シュウ</t>
    </rPh>
    <phoneticPr fontId="2"/>
  </si>
  <si>
    <t>幹周 2000</t>
    <rPh sb="0" eb="1">
      <t>ミキ</t>
    </rPh>
    <rPh sb="1" eb="2">
      <t>シュウ</t>
    </rPh>
    <phoneticPr fontId="2"/>
  </si>
  <si>
    <t>幹周 2500</t>
    <rPh sb="0" eb="1">
      <t>ミキ</t>
    </rPh>
    <rPh sb="1" eb="2">
      <t>シュウ</t>
    </rPh>
    <phoneticPr fontId="2"/>
  </si>
  <si>
    <t>生垣撤去</t>
    <rPh sb="0" eb="2">
      <t>イケガキ</t>
    </rPh>
    <rPh sb="2" eb="4">
      <t>テッキョ</t>
    </rPh>
    <phoneticPr fontId="2"/>
  </si>
  <si>
    <t>H1000 D1100</t>
    <phoneticPr fontId="2"/>
  </si>
  <si>
    <t>H1200 D1100</t>
    <phoneticPr fontId="2"/>
  </si>
  <si>
    <t>H1500 D1100</t>
    <phoneticPr fontId="2"/>
  </si>
  <si>
    <t>H1500 D500</t>
    <phoneticPr fontId="2"/>
  </si>
  <si>
    <t>H2500 D700</t>
    <phoneticPr fontId="2"/>
  </si>
  <si>
    <t>低木撤去</t>
    <rPh sb="0" eb="2">
      <t>テイボク</t>
    </rPh>
    <rPh sb="2" eb="4">
      <t>テッキョ</t>
    </rPh>
    <phoneticPr fontId="2"/>
  </si>
  <si>
    <t>H600 D700</t>
    <phoneticPr fontId="2"/>
  </si>
  <si>
    <t>H900 D500</t>
    <phoneticPr fontId="2"/>
  </si>
  <si>
    <t>A</t>
    <phoneticPr fontId="2"/>
  </si>
  <si>
    <t>D</t>
    <phoneticPr fontId="2"/>
  </si>
  <si>
    <t>E</t>
    <phoneticPr fontId="2"/>
  </si>
  <si>
    <t>F</t>
    <phoneticPr fontId="2"/>
  </si>
  <si>
    <t>G</t>
    <phoneticPr fontId="2"/>
  </si>
  <si>
    <t>*土間ｺﾝｸﾘｰﾄ撤去以外は</t>
    <rPh sb="1" eb="3">
      <t>ドマ</t>
    </rPh>
    <rPh sb="9" eb="11">
      <t>テッキョ</t>
    </rPh>
    <rPh sb="11" eb="13">
      <t>イガイ</t>
    </rPh>
    <phoneticPr fontId="2"/>
  </si>
  <si>
    <t xml:space="preserve"> 全て発生材積込み･運搬･処分費</t>
    <rPh sb="1" eb="2">
      <t>スベ</t>
    </rPh>
    <rPh sb="3" eb="6">
      <t>ハッセイザイ</t>
    </rPh>
    <rPh sb="6" eb="8">
      <t>ツミコ</t>
    </rPh>
    <rPh sb="10" eb="12">
      <t>ウンパン</t>
    </rPh>
    <rPh sb="13" eb="15">
      <t>ショブン</t>
    </rPh>
    <rPh sb="15" eb="16">
      <t>ヒ</t>
    </rPh>
    <phoneticPr fontId="2"/>
  </si>
  <si>
    <t xml:space="preserve"> 共とする</t>
    <rPh sb="1" eb="2">
      <t>トモ</t>
    </rPh>
    <phoneticPr fontId="2"/>
  </si>
  <si>
    <t>設備基礎ｺﾝｸﾘｰﾄ解体</t>
    <rPh sb="0" eb="2">
      <t>セツビ</t>
    </rPh>
    <rPh sb="2" eb="4">
      <t>キソ</t>
    </rPh>
    <rPh sb="10" eb="12">
      <t>カイタイ</t>
    </rPh>
    <phoneticPr fontId="4"/>
  </si>
  <si>
    <t>繊維くず類</t>
    <rPh sb="0" eb="2">
      <t>センイ</t>
    </rPh>
    <rPh sb="4" eb="5">
      <t>ルイ</t>
    </rPh>
    <phoneticPr fontId="2"/>
  </si>
  <si>
    <t>木くず</t>
    <rPh sb="0" eb="1">
      <t>キ</t>
    </rPh>
    <phoneticPr fontId="2"/>
  </si>
  <si>
    <t>kg</t>
    <phoneticPr fontId="2"/>
  </si>
  <si>
    <t>稲荷神社社解体撤去</t>
    <rPh sb="0" eb="2">
      <t>イナリ</t>
    </rPh>
    <rPh sb="2" eb="4">
      <t>ジンジャ</t>
    </rPh>
    <rPh sb="4" eb="5">
      <t>ヤシロ</t>
    </rPh>
    <rPh sb="5" eb="9">
      <t>カイタイテッキョ</t>
    </rPh>
    <phoneticPr fontId="2"/>
  </si>
  <si>
    <t>狛狐撤去</t>
    <rPh sb="0" eb="1">
      <t>コマ</t>
    </rPh>
    <rPh sb="1" eb="2">
      <t>キツネ</t>
    </rPh>
    <rPh sb="2" eb="4">
      <t>テッキョ</t>
    </rPh>
    <phoneticPr fontId="2"/>
  </si>
  <si>
    <t>H600</t>
    <phoneticPr fontId="2"/>
  </si>
  <si>
    <t>狛狐台撤去</t>
    <rPh sb="0" eb="1">
      <t>コマ</t>
    </rPh>
    <rPh sb="1" eb="2">
      <t>キツネ</t>
    </rPh>
    <rPh sb="2" eb="3">
      <t>ダイ</t>
    </rPh>
    <rPh sb="3" eb="5">
      <t>テッキョ</t>
    </rPh>
    <phoneticPr fontId="2"/>
  </si>
  <si>
    <t>470x650xH700</t>
    <phoneticPr fontId="2"/>
  </si>
  <si>
    <t>狛狐石土台撤去</t>
    <rPh sb="0" eb="1">
      <t>コマ</t>
    </rPh>
    <rPh sb="1" eb="2">
      <t>キツネ</t>
    </rPh>
    <rPh sb="2" eb="3">
      <t>イシ</t>
    </rPh>
    <rPh sb="3" eb="4">
      <t>ド</t>
    </rPh>
    <rPh sb="4" eb="5">
      <t>ダイ</t>
    </rPh>
    <rPh sb="5" eb="7">
      <t>テッキョ</t>
    </rPh>
    <phoneticPr fontId="2"/>
  </si>
  <si>
    <t>H350</t>
    <phoneticPr fontId="2"/>
  </si>
  <si>
    <t>石灯籠撤去</t>
    <rPh sb="0" eb="1">
      <t>イシ</t>
    </rPh>
    <rPh sb="1" eb="3">
      <t>トウロウ</t>
    </rPh>
    <rPh sb="3" eb="5">
      <t>テッキョ</t>
    </rPh>
    <phoneticPr fontId="2"/>
  </si>
  <si>
    <t>H1500程度</t>
    <rPh sb="5" eb="7">
      <t>テイド</t>
    </rPh>
    <phoneticPr fontId="2"/>
  </si>
  <si>
    <t>賽銭箱撤去(石台共)</t>
    <rPh sb="0" eb="3">
      <t>サイセンバコ</t>
    </rPh>
    <rPh sb="3" eb="5">
      <t>テッキョ</t>
    </rPh>
    <rPh sb="6" eb="7">
      <t>イシ</t>
    </rPh>
    <rPh sb="7" eb="8">
      <t>ダイ</t>
    </rPh>
    <rPh sb="8" eb="9">
      <t>トモ</t>
    </rPh>
    <phoneticPr fontId="2"/>
  </si>
  <si>
    <t>W650xD400xH500</t>
    <phoneticPr fontId="2"/>
  </si>
  <si>
    <t>【土間･基礎等発生材処理】</t>
    <rPh sb="1" eb="3">
      <t>ドマ</t>
    </rPh>
    <rPh sb="4" eb="6">
      <t>キソ</t>
    </rPh>
    <rPh sb="6" eb="7">
      <t>トウ</t>
    </rPh>
    <rPh sb="7" eb="10">
      <t>ハッセイザイ</t>
    </rPh>
    <rPh sb="10" eb="12">
      <t>ショリ</t>
    </rPh>
    <phoneticPr fontId="2"/>
  </si>
  <si>
    <t>有価物買取</t>
    <rPh sb="0" eb="2">
      <t>ユウカ</t>
    </rPh>
    <rPh sb="2" eb="3">
      <t>ブツ</t>
    </rPh>
    <rPh sb="3" eb="5">
      <t>カイトリ</t>
    </rPh>
    <phoneticPr fontId="2"/>
  </si>
  <si>
    <t>別紙明細</t>
    <rPh sb="0" eb="4">
      <t>ベッシメイサイ</t>
    </rPh>
    <phoneticPr fontId="2"/>
  </si>
  <si>
    <t>【発生材積込】</t>
    <rPh sb="1" eb="4">
      <t>ハッセイザイ</t>
    </rPh>
    <rPh sb="4" eb="6">
      <t>ツミコ</t>
    </rPh>
    <phoneticPr fontId="2"/>
  </si>
  <si>
    <t>【発生材運搬】</t>
    <rPh sb="1" eb="4">
      <t>ハッセイザイ</t>
    </rPh>
    <rPh sb="4" eb="6">
      <t>ウンパン</t>
    </rPh>
    <phoneticPr fontId="2"/>
  </si>
  <si>
    <t>有価物買取</t>
    <rPh sb="0" eb="3">
      <t>ユウカブツ</t>
    </rPh>
    <rPh sb="3" eb="5">
      <t>カイトリ</t>
    </rPh>
    <phoneticPr fontId="2"/>
  </si>
  <si>
    <t>発生材積込-小計</t>
    <rPh sb="0" eb="3">
      <t>ハッセイザイ</t>
    </rPh>
    <rPh sb="3" eb="5">
      <t>ツミコ</t>
    </rPh>
    <rPh sb="6" eb="8">
      <t>ショウケイ</t>
    </rPh>
    <phoneticPr fontId="2"/>
  </si>
  <si>
    <t>がれき類(躯体分)</t>
    <rPh sb="3" eb="4">
      <t>ルイ</t>
    </rPh>
    <rPh sb="5" eb="7">
      <t>クタイ</t>
    </rPh>
    <rPh sb="7" eb="8">
      <t>ブン</t>
    </rPh>
    <phoneticPr fontId="2"/>
  </si>
  <si>
    <t>がれき類(仕上分)</t>
    <rPh sb="3" eb="4">
      <t>ルイ</t>
    </rPh>
    <rPh sb="5" eb="7">
      <t>シアゲ</t>
    </rPh>
    <rPh sb="7" eb="8">
      <t>ブン</t>
    </rPh>
    <phoneticPr fontId="2"/>
  </si>
  <si>
    <t>発生材運搬-小計</t>
    <rPh sb="0" eb="3">
      <t>ハッセイザイ</t>
    </rPh>
    <rPh sb="3" eb="5">
      <t>ウンパン</t>
    </rPh>
    <rPh sb="6" eb="8">
      <t>ショウケイ</t>
    </rPh>
    <phoneticPr fontId="2"/>
  </si>
  <si>
    <t>【発生材処分】</t>
    <rPh sb="1" eb="4">
      <t>ハッセイザイ</t>
    </rPh>
    <rPh sb="4" eb="6">
      <t>ショブン</t>
    </rPh>
    <phoneticPr fontId="2"/>
  </si>
  <si>
    <t>発生材処分-小計</t>
    <rPh sb="0" eb="3">
      <t>ハッセイザイ</t>
    </rPh>
    <rPh sb="3" eb="5">
      <t>ショブン</t>
    </rPh>
    <rPh sb="6" eb="8">
      <t>ショウケイ</t>
    </rPh>
    <phoneticPr fontId="2"/>
  </si>
  <si>
    <t>発生材積込・運搬・処分共</t>
    <rPh sb="0" eb="3">
      <t>ハッセイザイ</t>
    </rPh>
    <rPh sb="3" eb="5">
      <t>ツミコミ</t>
    </rPh>
    <rPh sb="6" eb="8">
      <t>ウンパン</t>
    </rPh>
    <rPh sb="9" eb="11">
      <t>ショブン</t>
    </rPh>
    <rPh sb="11" eb="12">
      <t>トモ</t>
    </rPh>
    <phoneticPr fontId="2"/>
  </si>
  <si>
    <t>既製スチール物置１解体撤去</t>
    <rPh sb="0" eb="2">
      <t>キセイ</t>
    </rPh>
    <rPh sb="6" eb="8">
      <t>モノオキ</t>
    </rPh>
    <rPh sb="9" eb="11">
      <t>カイタイ</t>
    </rPh>
    <rPh sb="11" eb="13">
      <t>テッキョ</t>
    </rPh>
    <phoneticPr fontId="2"/>
  </si>
  <si>
    <t>既製スチール物置１解体撤去</t>
    <rPh sb="0" eb="2">
      <t>キセイ</t>
    </rPh>
    <rPh sb="6" eb="8">
      <t>モノオキ</t>
    </rPh>
    <rPh sb="9" eb="13">
      <t>カイタイテッキョ</t>
    </rPh>
    <phoneticPr fontId="4"/>
  </si>
  <si>
    <t>既製スチール物置２解体撤去</t>
    <rPh sb="0" eb="2">
      <t>キセイ</t>
    </rPh>
    <rPh sb="6" eb="8">
      <t>モノオキ</t>
    </rPh>
    <rPh sb="9" eb="13">
      <t>カイタイテッキョ</t>
    </rPh>
    <phoneticPr fontId="4"/>
  </si>
  <si>
    <t>既製スチール物置３解体撤去</t>
    <rPh sb="0" eb="2">
      <t>キセイ</t>
    </rPh>
    <rPh sb="6" eb="8">
      <t>モノオキ</t>
    </rPh>
    <rPh sb="9" eb="13">
      <t>カイタイテッキョ</t>
    </rPh>
    <phoneticPr fontId="4"/>
  </si>
  <si>
    <t>既製スチール物置４解体撤去</t>
    <rPh sb="0" eb="2">
      <t>キセイ</t>
    </rPh>
    <rPh sb="6" eb="8">
      <t>モノオキ</t>
    </rPh>
    <rPh sb="9" eb="13">
      <t>カイタイテッキョ</t>
    </rPh>
    <phoneticPr fontId="4"/>
  </si>
  <si>
    <t>既製スチール物置２解体撤去</t>
    <rPh sb="0" eb="2">
      <t>キセイ</t>
    </rPh>
    <rPh sb="6" eb="8">
      <t>モノオキ</t>
    </rPh>
    <rPh sb="9" eb="11">
      <t>カイタイ</t>
    </rPh>
    <rPh sb="11" eb="13">
      <t>テッキョ</t>
    </rPh>
    <phoneticPr fontId="2"/>
  </si>
  <si>
    <t>既製スチール物置３解体撤去</t>
    <rPh sb="0" eb="2">
      <t>キセイ</t>
    </rPh>
    <rPh sb="6" eb="8">
      <t>モノオキ</t>
    </rPh>
    <rPh sb="9" eb="11">
      <t>カイタイ</t>
    </rPh>
    <rPh sb="11" eb="13">
      <t>テッキョ</t>
    </rPh>
    <phoneticPr fontId="2"/>
  </si>
  <si>
    <t>既製品 0.42m2</t>
    <rPh sb="0" eb="2">
      <t>キセイ</t>
    </rPh>
    <rPh sb="2" eb="3">
      <t>ヒン</t>
    </rPh>
    <phoneticPr fontId="2"/>
  </si>
  <si>
    <t>W900xD470xH840</t>
    <phoneticPr fontId="2"/>
  </si>
  <si>
    <t>⑲-計</t>
    <rPh sb="2" eb="3">
      <t>ケイ</t>
    </rPh>
    <phoneticPr fontId="2"/>
  </si>
  <si>
    <t>㉖外構-小計</t>
    <rPh sb="1" eb="3">
      <t>ガイコウ</t>
    </rPh>
    <rPh sb="4" eb="6">
      <t>コバカリ</t>
    </rPh>
    <phoneticPr fontId="6"/>
  </si>
  <si>
    <t>設備類撤去</t>
    <rPh sb="0" eb="3">
      <t>セツビルイ</t>
    </rPh>
    <rPh sb="3" eb="5">
      <t>テッキョ</t>
    </rPh>
    <phoneticPr fontId="2"/>
  </si>
  <si>
    <t>備品類撤去</t>
    <rPh sb="0" eb="2">
      <t>ビヒン</t>
    </rPh>
    <rPh sb="2" eb="3">
      <t>ルイ</t>
    </rPh>
    <rPh sb="3" eb="5">
      <t>テッキョ</t>
    </rPh>
    <phoneticPr fontId="2"/>
  </si>
  <si>
    <t>消火器･特殊機器･収納他撤去</t>
    <rPh sb="0" eb="3">
      <t>ショウカキ</t>
    </rPh>
    <rPh sb="4" eb="6">
      <t>トクシュ</t>
    </rPh>
    <rPh sb="6" eb="8">
      <t>キキ</t>
    </rPh>
    <rPh sb="9" eb="11">
      <t>シュウノウ</t>
    </rPh>
    <rPh sb="11" eb="12">
      <t>タ</t>
    </rPh>
    <rPh sb="12" eb="14">
      <t>テッキョ</t>
    </rPh>
    <phoneticPr fontId="2"/>
  </si>
  <si>
    <t>ｶﾞｰﾀｰｸﾚｰﾝ撤去</t>
    <rPh sb="9" eb="11">
      <t>テッキョ</t>
    </rPh>
    <phoneticPr fontId="2"/>
  </si>
  <si>
    <t>ﾎｲｽﾄ撤去</t>
    <rPh sb="4" eb="6">
      <t>テッキョ</t>
    </rPh>
    <phoneticPr fontId="2"/>
  </si>
  <si>
    <t>基</t>
    <rPh sb="0" eb="1">
      <t>キ</t>
    </rPh>
    <phoneticPr fontId="2"/>
  </si>
  <si>
    <t>1t</t>
    <phoneticPr fontId="2"/>
  </si>
  <si>
    <t>2.8t</t>
    <phoneticPr fontId="2"/>
  </si>
  <si>
    <t>4.5t</t>
    <phoneticPr fontId="2"/>
  </si>
  <si>
    <t>7.5t</t>
    <phoneticPr fontId="2"/>
  </si>
  <si>
    <t>OAﾙｰﾑその他ごみ撤去</t>
    <rPh sb="7" eb="8">
      <t>タ</t>
    </rPh>
    <rPh sb="10" eb="12">
      <t>テッキョ</t>
    </rPh>
    <phoneticPr fontId="2"/>
  </si>
  <si>
    <t>多数</t>
    <rPh sb="0" eb="2">
      <t>タスウ</t>
    </rPh>
    <phoneticPr fontId="2"/>
  </si>
  <si>
    <t>第二設計室その他ごみ撤去</t>
    <rPh sb="0" eb="2">
      <t>ダイニ</t>
    </rPh>
    <rPh sb="2" eb="5">
      <t>セッケイシツ</t>
    </rPh>
    <rPh sb="7" eb="8">
      <t>タ</t>
    </rPh>
    <rPh sb="10" eb="12">
      <t>テッキョ</t>
    </rPh>
    <phoneticPr fontId="2"/>
  </si>
  <si>
    <t>1階各室その他細かい物撤去</t>
    <rPh sb="1" eb="2">
      <t>カイ</t>
    </rPh>
    <rPh sb="2" eb="4">
      <t>カクシツ</t>
    </rPh>
    <rPh sb="6" eb="7">
      <t>タ</t>
    </rPh>
    <rPh sb="7" eb="8">
      <t>コマ</t>
    </rPh>
    <rPh sb="10" eb="11">
      <t>モノ</t>
    </rPh>
    <rPh sb="11" eb="13">
      <t>テッキョ</t>
    </rPh>
    <phoneticPr fontId="2"/>
  </si>
  <si>
    <t>2階各室その他細かい物撤去</t>
    <rPh sb="1" eb="2">
      <t>カイ</t>
    </rPh>
    <rPh sb="2" eb="4">
      <t>カクシツ</t>
    </rPh>
    <rPh sb="6" eb="7">
      <t>タ</t>
    </rPh>
    <rPh sb="7" eb="8">
      <t>コマ</t>
    </rPh>
    <rPh sb="10" eb="11">
      <t>モノ</t>
    </rPh>
    <rPh sb="11" eb="13">
      <t>テッキョ</t>
    </rPh>
    <phoneticPr fontId="2"/>
  </si>
  <si>
    <t>3階各室その他細かい物撤去</t>
    <rPh sb="1" eb="2">
      <t>カイ</t>
    </rPh>
    <rPh sb="2" eb="4">
      <t>カクシツ</t>
    </rPh>
    <rPh sb="6" eb="7">
      <t>タ</t>
    </rPh>
    <rPh sb="7" eb="8">
      <t>コマ</t>
    </rPh>
    <rPh sb="10" eb="11">
      <t>モノ</t>
    </rPh>
    <rPh sb="11" eb="13">
      <t>テッキョ</t>
    </rPh>
    <phoneticPr fontId="2"/>
  </si>
  <si>
    <t>その他ごみ撤去</t>
    <rPh sb="2" eb="3">
      <t>タ</t>
    </rPh>
    <rPh sb="5" eb="7">
      <t>テッキョ</t>
    </rPh>
    <phoneticPr fontId="2"/>
  </si>
  <si>
    <t>発生材処理共</t>
    <rPh sb="0" eb="5">
      <t>ハッセイザイショリ</t>
    </rPh>
    <rPh sb="5" eb="6">
      <t>トモ</t>
    </rPh>
    <phoneticPr fontId="2"/>
  </si>
  <si>
    <t>工場棟</t>
    <rPh sb="0" eb="3">
      <t>コウジョウトウ</t>
    </rPh>
    <phoneticPr fontId="2"/>
  </si>
  <si>
    <t>変電所棟</t>
    <rPh sb="0" eb="3">
      <t>ヘンデンショ</t>
    </rPh>
    <rPh sb="3" eb="4">
      <t>トウ</t>
    </rPh>
    <phoneticPr fontId="2"/>
  </si>
  <si>
    <t>切断工場棟</t>
    <rPh sb="0" eb="4">
      <t>セツダンコウジョウ</t>
    </rPh>
    <rPh sb="4" eb="5">
      <t>トウ</t>
    </rPh>
    <phoneticPr fontId="2"/>
  </si>
  <si>
    <t>受付棟</t>
    <rPh sb="0" eb="2">
      <t>ウケツケ</t>
    </rPh>
    <rPh sb="2" eb="3">
      <t>トウ</t>
    </rPh>
    <phoneticPr fontId="2"/>
  </si>
  <si>
    <t>食堂棟</t>
    <rPh sb="0" eb="2">
      <t>ショクドウ</t>
    </rPh>
    <rPh sb="2" eb="3">
      <t>トウ</t>
    </rPh>
    <phoneticPr fontId="2"/>
  </si>
  <si>
    <t>トイレ棟</t>
    <rPh sb="3" eb="4">
      <t>トウ</t>
    </rPh>
    <phoneticPr fontId="2"/>
  </si>
  <si>
    <t>テント倉庫跡</t>
    <rPh sb="3" eb="5">
      <t>ソウコ</t>
    </rPh>
    <rPh sb="5" eb="6">
      <t>アト</t>
    </rPh>
    <phoneticPr fontId="2"/>
  </si>
  <si>
    <t>シャワー室棟</t>
    <rPh sb="4" eb="5">
      <t>シツ</t>
    </rPh>
    <rPh sb="5" eb="6">
      <t>トウ</t>
    </rPh>
    <phoneticPr fontId="2"/>
  </si>
  <si>
    <t>コンプレッサー室棟</t>
    <rPh sb="7" eb="8">
      <t>シツ</t>
    </rPh>
    <rPh sb="8" eb="9">
      <t>トウ</t>
    </rPh>
    <phoneticPr fontId="2"/>
  </si>
  <si>
    <t>切粉置場</t>
    <rPh sb="0" eb="1">
      <t>キリ</t>
    </rPh>
    <rPh sb="1" eb="2">
      <t>コナ</t>
    </rPh>
    <rPh sb="2" eb="4">
      <t>オキバ</t>
    </rPh>
    <phoneticPr fontId="2"/>
  </si>
  <si>
    <t>防火水槽</t>
    <rPh sb="0" eb="4">
      <t>ボウカスイソウ</t>
    </rPh>
    <phoneticPr fontId="2"/>
  </si>
  <si>
    <t>駐輪場</t>
    <rPh sb="0" eb="3">
      <t>チュウリンジョウ</t>
    </rPh>
    <phoneticPr fontId="2"/>
  </si>
  <si>
    <t>⑯㉒</t>
    <phoneticPr fontId="2"/>
  </si>
  <si>
    <t>Ｂ</t>
  </si>
  <si>
    <t>電気設備工事</t>
    <rPh sb="0" eb="6">
      <t>デンキ</t>
    </rPh>
    <phoneticPr fontId="2"/>
  </si>
  <si>
    <t>発生材処分費</t>
    <rPh sb="0" eb="3">
      <t>ハッセイザイ</t>
    </rPh>
    <rPh sb="3" eb="6">
      <t>ショブンヒ</t>
    </rPh>
    <phoneticPr fontId="2"/>
  </si>
  <si>
    <t>電気設備工事　　合　計</t>
    <rPh sb="0" eb="4">
      <t>デンキセツビ</t>
    </rPh>
    <rPh sb="4" eb="6">
      <t>コウジ</t>
    </rPh>
    <rPh sb="8" eb="9">
      <t>ゴウ</t>
    </rPh>
    <rPh sb="10" eb="11">
      <t>ケイ</t>
    </rPh>
    <phoneticPr fontId="6"/>
  </si>
  <si>
    <t>高圧引込設備工事</t>
    <rPh sb="0" eb="2">
      <t>コウアツ</t>
    </rPh>
    <rPh sb="2" eb="4">
      <t>ヒキコミ</t>
    </rPh>
    <rPh sb="4" eb="8">
      <t>セツビコウジ</t>
    </rPh>
    <phoneticPr fontId="2"/>
  </si>
  <si>
    <t>幹線動力設備工事</t>
    <rPh sb="0" eb="2">
      <t>カンセン</t>
    </rPh>
    <rPh sb="2" eb="4">
      <t>ドウリョク</t>
    </rPh>
    <rPh sb="4" eb="6">
      <t>セツビ</t>
    </rPh>
    <rPh sb="6" eb="8">
      <t>コウジ</t>
    </rPh>
    <phoneticPr fontId="2"/>
  </si>
  <si>
    <t>変圧器台設備工事</t>
    <rPh sb="0" eb="3">
      <t>ヘンアツキ</t>
    </rPh>
    <rPh sb="3" eb="4">
      <t>ダイ</t>
    </rPh>
    <rPh sb="4" eb="6">
      <t>セツビ</t>
    </rPh>
    <rPh sb="6" eb="8">
      <t>コウジ</t>
    </rPh>
    <phoneticPr fontId="2"/>
  </si>
  <si>
    <t>電灯コンセント設備工事</t>
    <rPh sb="0" eb="2">
      <t>デントウ</t>
    </rPh>
    <rPh sb="7" eb="9">
      <t>セツビ</t>
    </rPh>
    <rPh sb="9" eb="11">
      <t>コウジ</t>
    </rPh>
    <phoneticPr fontId="2"/>
  </si>
  <si>
    <t>動力分岐設備工事</t>
    <rPh sb="0" eb="2">
      <t>ドウリョク</t>
    </rPh>
    <rPh sb="2" eb="4">
      <t>ブンキ</t>
    </rPh>
    <rPh sb="4" eb="8">
      <t>セツビコウジ</t>
    </rPh>
    <phoneticPr fontId="2"/>
  </si>
  <si>
    <t>弱電設備工事</t>
    <rPh sb="0" eb="2">
      <t>ジャクデン</t>
    </rPh>
    <rPh sb="2" eb="6">
      <t>セツビコウジ</t>
    </rPh>
    <phoneticPr fontId="2"/>
  </si>
  <si>
    <t>自動火災報知設備工事</t>
    <rPh sb="0" eb="2">
      <t>ジドウ</t>
    </rPh>
    <rPh sb="2" eb="4">
      <t>カサイ</t>
    </rPh>
    <rPh sb="4" eb="6">
      <t>ホウチ</t>
    </rPh>
    <rPh sb="6" eb="10">
      <t>セツビコウジ</t>
    </rPh>
    <phoneticPr fontId="2"/>
  </si>
  <si>
    <t>小　計</t>
    <rPh sb="0" eb="1">
      <t>ショウ</t>
    </rPh>
    <rPh sb="2" eb="3">
      <t>ケイ</t>
    </rPh>
    <phoneticPr fontId="6"/>
  </si>
  <si>
    <t>①-1</t>
    <phoneticPr fontId="2"/>
  </si>
  <si>
    <t>撤去　　高圧気中開閉器</t>
    <rPh sb="0" eb="2">
      <t>テッキョ</t>
    </rPh>
    <rPh sb="4" eb="6">
      <t>コウアツ</t>
    </rPh>
    <rPh sb="6" eb="8">
      <t>キチュウ</t>
    </rPh>
    <rPh sb="8" eb="11">
      <t>カイヘイキ</t>
    </rPh>
    <phoneticPr fontId="2"/>
  </si>
  <si>
    <t>7.2kV　　300A</t>
    <phoneticPr fontId="2"/>
  </si>
  <si>
    <t>高所作業車の運転機械経費</t>
    <rPh sb="0" eb="2">
      <t>コウショ</t>
    </rPh>
    <rPh sb="2" eb="5">
      <t>サギョウクルマ</t>
    </rPh>
    <rPh sb="6" eb="8">
      <t>ウンテン</t>
    </rPh>
    <rPh sb="8" eb="10">
      <t>キカイ</t>
    </rPh>
    <rPh sb="10" eb="12">
      <t>ケイヒ</t>
    </rPh>
    <phoneticPr fontId="2"/>
  </si>
  <si>
    <t>日</t>
    <rPh sb="0" eb="1">
      <t>ニチ</t>
    </rPh>
    <phoneticPr fontId="2"/>
  </si>
  <si>
    <t>小計</t>
    <rPh sb="0" eb="2">
      <t>ショウケイ</t>
    </rPh>
    <phoneticPr fontId="2"/>
  </si>
  <si>
    <t>①-2</t>
    <phoneticPr fontId="2"/>
  </si>
  <si>
    <t>撤去　　動力制御盤</t>
    <rPh sb="0" eb="2">
      <t>テッキョ</t>
    </rPh>
    <rPh sb="4" eb="6">
      <t>ドウリョク</t>
    </rPh>
    <rPh sb="6" eb="9">
      <t>セイギョバン</t>
    </rPh>
    <phoneticPr fontId="2"/>
  </si>
  <si>
    <t>001　</t>
    <phoneticPr fontId="2"/>
  </si>
  <si>
    <t>面</t>
    <rPh sb="0" eb="1">
      <t>メン</t>
    </rPh>
    <phoneticPr fontId="2"/>
  </si>
  <si>
    <t>002　他</t>
    <rPh sb="4" eb="5">
      <t>ホカ</t>
    </rPh>
    <phoneticPr fontId="2"/>
  </si>
  <si>
    <t>003　他</t>
    <rPh sb="4" eb="5">
      <t>ホカ</t>
    </rPh>
    <phoneticPr fontId="2"/>
  </si>
  <si>
    <t>撤去　　電灯分電盤</t>
    <rPh sb="0" eb="2">
      <t>テッキョ</t>
    </rPh>
    <rPh sb="4" eb="6">
      <t>デントウ</t>
    </rPh>
    <rPh sb="6" eb="9">
      <t>ブンデンバン</t>
    </rPh>
    <phoneticPr fontId="2"/>
  </si>
  <si>
    <t>005　他</t>
    <rPh sb="4" eb="5">
      <t>ホカ</t>
    </rPh>
    <phoneticPr fontId="2"/>
  </si>
  <si>
    <t>006　他</t>
    <rPh sb="4" eb="5">
      <t>ホカ</t>
    </rPh>
    <phoneticPr fontId="2"/>
  </si>
  <si>
    <t>007</t>
    <phoneticPr fontId="2"/>
  </si>
  <si>
    <t>010</t>
    <phoneticPr fontId="2"/>
  </si>
  <si>
    <t>014</t>
    <phoneticPr fontId="2"/>
  </si>
  <si>
    <t>015</t>
    <phoneticPr fontId="2"/>
  </si>
  <si>
    <t>016</t>
    <phoneticPr fontId="2"/>
  </si>
  <si>
    <t>019</t>
    <phoneticPr fontId="2"/>
  </si>
  <si>
    <t>020</t>
    <phoneticPr fontId="2"/>
  </si>
  <si>
    <t>021</t>
    <phoneticPr fontId="2"/>
  </si>
  <si>
    <t>022　他</t>
    <rPh sb="4" eb="5">
      <t>ホカ</t>
    </rPh>
    <phoneticPr fontId="2"/>
  </si>
  <si>
    <t>023　他</t>
    <rPh sb="4" eb="5">
      <t>ホカ</t>
    </rPh>
    <phoneticPr fontId="2"/>
  </si>
  <si>
    <t>025</t>
    <phoneticPr fontId="2"/>
  </si>
  <si>
    <t>027　他</t>
    <rPh sb="4" eb="5">
      <t>ホカ</t>
    </rPh>
    <phoneticPr fontId="2"/>
  </si>
  <si>
    <t>028</t>
    <phoneticPr fontId="2"/>
  </si>
  <si>
    <t>031</t>
    <phoneticPr fontId="2"/>
  </si>
  <si>
    <t>039</t>
    <phoneticPr fontId="2"/>
  </si>
  <si>
    <t>040</t>
    <phoneticPr fontId="2"/>
  </si>
  <si>
    <t>041</t>
    <phoneticPr fontId="2"/>
  </si>
  <si>
    <t>042</t>
    <phoneticPr fontId="2"/>
  </si>
  <si>
    <t>045</t>
    <phoneticPr fontId="2"/>
  </si>
  <si>
    <t>047</t>
    <phoneticPr fontId="2"/>
  </si>
  <si>
    <t>049　他</t>
    <rPh sb="4" eb="5">
      <t>ホカ</t>
    </rPh>
    <phoneticPr fontId="2"/>
  </si>
  <si>
    <t>050</t>
    <phoneticPr fontId="2"/>
  </si>
  <si>
    <t>051</t>
    <phoneticPr fontId="2"/>
  </si>
  <si>
    <t>053</t>
    <phoneticPr fontId="2"/>
  </si>
  <si>
    <t>054</t>
    <phoneticPr fontId="2"/>
  </si>
  <si>
    <t>057</t>
    <phoneticPr fontId="2"/>
  </si>
  <si>
    <t>060　他</t>
    <rPh sb="4" eb="5">
      <t>ホカ</t>
    </rPh>
    <phoneticPr fontId="2"/>
  </si>
  <si>
    <t>061　他</t>
    <rPh sb="4" eb="5">
      <t>ホカ</t>
    </rPh>
    <phoneticPr fontId="2"/>
  </si>
  <si>
    <t>062</t>
    <phoneticPr fontId="2"/>
  </si>
  <si>
    <t>063</t>
    <phoneticPr fontId="2"/>
  </si>
  <si>
    <t>064</t>
    <phoneticPr fontId="2"/>
  </si>
  <si>
    <t>067</t>
    <phoneticPr fontId="2"/>
  </si>
  <si>
    <t>069　他</t>
    <rPh sb="4" eb="5">
      <t>ホカ</t>
    </rPh>
    <phoneticPr fontId="2"/>
  </si>
  <si>
    <t>070</t>
    <phoneticPr fontId="2"/>
  </si>
  <si>
    <t>073</t>
    <phoneticPr fontId="2"/>
  </si>
  <si>
    <t>075</t>
    <phoneticPr fontId="2"/>
  </si>
  <si>
    <t>079　他</t>
    <rPh sb="4" eb="5">
      <t>ホカ</t>
    </rPh>
    <phoneticPr fontId="2"/>
  </si>
  <si>
    <t>080</t>
    <phoneticPr fontId="2"/>
  </si>
  <si>
    <t>085</t>
    <phoneticPr fontId="2"/>
  </si>
  <si>
    <t>089</t>
    <phoneticPr fontId="2"/>
  </si>
  <si>
    <t>093</t>
    <phoneticPr fontId="2"/>
  </si>
  <si>
    <t>撤去　　避雷器収容盤</t>
    <rPh sb="0" eb="2">
      <t>テッキョ</t>
    </rPh>
    <rPh sb="4" eb="7">
      <t>ヒライキ</t>
    </rPh>
    <rPh sb="7" eb="10">
      <t>シュウヨウバン</t>
    </rPh>
    <phoneticPr fontId="2"/>
  </si>
  <si>
    <t>094</t>
    <phoneticPr fontId="2"/>
  </si>
  <si>
    <t>096</t>
    <phoneticPr fontId="2"/>
  </si>
  <si>
    <t>098</t>
    <phoneticPr fontId="2"/>
  </si>
  <si>
    <t>100</t>
    <phoneticPr fontId="2"/>
  </si>
  <si>
    <t>103　他</t>
    <rPh sb="4" eb="5">
      <t>ホカ</t>
    </rPh>
    <phoneticPr fontId="2"/>
  </si>
  <si>
    <t>104</t>
    <phoneticPr fontId="2"/>
  </si>
  <si>
    <t>114</t>
    <phoneticPr fontId="2"/>
  </si>
  <si>
    <t>120</t>
    <phoneticPr fontId="2"/>
  </si>
  <si>
    <t>121</t>
    <phoneticPr fontId="2"/>
  </si>
  <si>
    <t>122</t>
    <phoneticPr fontId="2"/>
  </si>
  <si>
    <t>124　他</t>
    <rPh sb="4" eb="5">
      <t>ホカ</t>
    </rPh>
    <phoneticPr fontId="2"/>
  </si>
  <si>
    <t>126　他</t>
    <rPh sb="4" eb="5">
      <t>ホカ</t>
    </rPh>
    <phoneticPr fontId="2"/>
  </si>
  <si>
    <t>127</t>
    <phoneticPr fontId="2"/>
  </si>
  <si>
    <t>129</t>
    <phoneticPr fontId="2"/>
  </si>
  <si>
    <t>133</t>
    <phoneticPr fontId="2"/>
  </si>
  <si>
    <t>136</t>
    <phoneticPr fontId="2"/>
  </si>
  <si>
    <t>138</t>
    <phoneticPr fontId="2"/>
  </si>
  <si>
    <t>139</t>
    <phoneticPr fontId="2"/>
  </si>
  <si>
    <t>140</t>
    <phoneticPr fontId="2"/>
  </si>
  <si>
    <t>142</t>
    <phoneticPr fontId="2"/>
  </si>
  <si>
    <t>144　他</t>
    <rPh sb="4" eb="5">
      <t>ホカ</t>
    </rPh>
    <phoneticPr fontId="2"/>
  </si>
  <si>
    <t>146</t>
    <phoneticPr fontId="2"/>
  </si>
  <si>
    <t>147</t>
    <phoneticPr fontId="2"/>
  </si>
  <si>
    <t>150</t>
    <phoneticPr fontId="2"/>
  </si>
  <si>
    <t>151</t>
    <phoneticPr fontId="2"/>
  </si>
  <si>
    <t>153</t>
    <phoneticPr fontId="2"/>
  </si>
  <si>
    <t>155</t>
    <phoneticPr fontId="2"/>
  </si>
  <si>
    <t>撤去　　照明操作盤</t>
    <rPh sb="0" eb="2">
      <t>テッキョ</t>
    </rPh>
    <rPh sb="4" eb="6">
      <t>ショウメイ</t>
    </rPh>
    <rPh sb="6" eb="9">
      <t>ソウサバン</t>
    </rPh>
    <phoneticPr fontId="2"/>
  </si>
  <si>
    <t>159</t>
    <phoneticPr fontId="2"/>
  </si>
  <si>
    <t>160</t>
    <phoneticPr fontId="2"/>
  </si>
  <si>
    <t>163</t>
    <phoneticPr fontId="2"/>
  </si>
  <si>
    <t>164　他</t>
    <rPh sb="4" eb="5">
      <t>ホカ</t>
    </rPh>
    <phoneticPr fontId="2"/>
  </si>
  <si>
    <t>165</t>
    <phoneticPr fontId="2"/>
  </si>
  <si>
    <t>168</t>
    <phoneticPr fontId="2"/>
  </si>
  <si>
    <t>175</t>
    <phoneticPr fontId="2"/>
  </si>
  <si>
    <t>176</t>
    <phoneticPr fontId="2"/>
  </si>
  <si>
    <t>177</t>
    <phoneticPr fontId="2"/>
  </si>
  <si>
    <t>178　他</t>
    <rPh sb="4" eb="5">
      <t>ホカ</t>
    </rPh>
    <phoneticPr fontId="2"/>
  </si>
  <si>
    <t>179</t>
    <phoneticPr fontId="2"/>
  </si>
  <si>
    <t>180</t>
    <phoneticPr fontId="2"/>
  </si>
  <si>
    <t>183</t>
    <phoneticPr fontId="2"/>
  </si>
  <si>
    <t>184</t>
    <phoneticPr fontId="2"/>
  </si>
  <si>
    <t>187</t>
    <phoneticPr fontId="2"/>
  </si>
  <si>
    <t>190　他</t>
    <rPh sb="4" eb="5">
      <t>ホカ</t>
    </rPh>
    <phoneticPr fontId="2"/>
  </si>
  <si>
    <t>192</t>
    <phoneticPr fontId="2"/>
  </si>
  <si>
    <t>撤去　　マグネット盤</t>
    <rPh sb="0" eb="2">
      <t>テッキョ</t>
    </rPh>
    <rPh sb="9" eb="10">
      <t>バン</t>
    </rPh>
    <phoneticPr fontId="2"/>
  </si>
  <si>
    <t>193</t>
    <phoneticPr fontId="2"/>
  </si>
  <si>
    <t>194</t>
    <phoneticPr fontId="2"/>
  </si>
  <si>
    <t>撤去　　電灯動力盤</t>
    <rPh sb="0" eb="2">
      <t>テッキョ</t>
    </rPh>
    <rPh sb="4" eb="6">
      <t>デントウ</t>
    </rPh>
    <rPh sb="6" eb="8">
      <t>ドウリョク</t>
    </rPh>
    <rPh sb="8" eb="9">
      <t>バン</t>
    </rPh>
    <phoneticPr fontId="2"/>
  </si>
  <si>
    <t>197</t>
    <phoneticPr fontId="2"/>
  </si>
  <si>
    <t>199</t>
    <phoneticPr fontId="2"/>
  </si>
  <si>
    <t>200</t>
    <phoneticPr fontId="2"/>
  </si>
  <si>
    <t>201</t>
    <phoneticPr fontId="2"/>
  </si>
  <si>
    <t>202</t>
    <phoneticPr fontId="2"/>
  </si>
  <si>
    <t>203</t>
    <phoneticPr fontId="2"/>
  </si>
  <si>
    <t>204</t>
    <phoneticPr fontId="2"/>
  </si>
  <si>
    <t>撤去　　リレー盤</t>
    <rPh sb="0" eb="2">
      <t>テッキョ</t>
    </rPh>
    <rPh sb="7" eb="8">
      <t>バン</t>
    </rPh>
    <phoneticPr fontId="2"/>
  </si>
  <si>
    <t>205</t>
    <phoneticPr fontId="2"/>
  </si>
  <si>
    <t>206</t>
    <phoneticPr fontId="2"/>
  </si>
  <si>
    <t>207</t>
    <phoneticPr fontId="2"/>
  </si>
  <si>
    <t>211</t>
    <phoneticPr fontId="2"/>
  </si>
  <si>
    <t>214</t>
    <phoneticPr fontId="2"/>
  </si>
  <si>
    <t>215</t>
    <phoneticPr fontId="2"/>
  </si>
  <si>
    <t>216</t>
    <phoneticPr fontId="2"/>
  </si>
  <si>
    <t>217</t>
    <phoneticPr fontId="2"/>
  </si>
  <si>
    <t>224</t>
    <phoneticPr fontId="2"/>
  </si>
  <si>
    <t>225</t>
    <phoneticPr fontId="2"/>
  </si>
  <si>
    <t>226</t>
    <phoneticPr fontId="2"/>
  </si>
  <si>
    <t>227</t>
    <phoneticPr fontId="2"/>
  </si>
  <si>
    <t>228</t>
    <phoneticPr fontId="2"/>
  </si>
  <si>
    <t>230</t>
    <phoneticPr fontId="2"/>
  </si>
  <si>
    <t>231</t>
    <phoneticPr fontId="2"/>
  </si>
  <si>
    <t>番号無し(232)</t>
    <rPh sb="0" eb="2">
      <t>バンゴウ</t>
    </rPh>
    <rPh sb="2" eb="3">
      <t>ナ</t>
    </rPh>
    <phoneticPr fontId="2"/>
  </si>
  <si>
    <t>①-3</t>
    <phoneticPr fontId="2"/>
  </si>
  <si>
    <t>【撤去　変圧器台Ａ　】</t>
    <rPh sb="1" eb="3">
      <t>テッキョ</t>
    </rPh>
    <rPh sb="4" eb="7">
      <t>ヘンアツキ</t>
    </rPh>
    <rPh sb="7" eb="8">
      <t>ダイ</t>
    </rPh>
    <phoneticPr fontId="2"/>
  </si>
  <si>
    <t>撤去　変圧器台Ａ　</t>
    <rPh sb="0" eb="2">
      <t>テッキョ</t>
    </rPh>
    <rPh sb="3" eb="6">
      <t>ヘンアツキ</t>
    </rPh>
    <rPh sb="6" eb="7">
      <t>ダイ</t>
    </rPh>
    <phoneticPr fontId="2"/>
  </si>
  <si>
    <t>1,---</t>
    <phoneticPr fontId="2"/>
  </si>
  <si>
    <t>2,新事務所電灯主幹</t>
    <rPh sb="2" eb="6">
      <t>シンジムショ</t>
    </rPh>
    <rPh sb="6" eb="8">
      <t>デントウ</t>
    </rPh>
    <rPh sb="8" eb="10">
      <t>シュカン</t>
    </rPh>
    <phoneticPr fontId="2"/>
  </si>
  <si>
    <t>3,新事務所動力主幹</t>
    <rPh sb="2" eb="6">
      <t>シンジムショ</t>
    </rPh>
    <rPh sb="6" eb="8">
      <t>ドウリョク</t>
    </rPh>
    <rPh sb="8" eb="10">
      <t>シュカン</t>
    </rPh>
    <phoneticPr fontId="2"/>
  </si>
  <si>
    <t>4他,動力主開閉器</t>
    <rPh sb="1" eb="2">
      <t>ホカ</t>
    </rPh>
    <rPh sb="3" eb="5">
      <t>ドウリョク</t>
    </rPh>
    <rPh sb="5" eb="6">
      <t>シュ</t>
    </rPh>
    <rPh sb="6" eb="9">
      <t>カイヘイキ</t>
    </rPh>
    <phoneticPr fontId="2"/>
  </si>
  <si>
    <t>10,動力主開閉器</t>
    <rPh sb="3" eb="5">
      <t>ドウリョク</t>
    </rPh>
    <rPh sb="5" eb="9">
      <t>シュカイヘイキ</t>
    </rPh>
    <phoneticPr fontId="2"/>
  </si>
  <si>
    <t>12他,電灯主開閉器</t>
    <rPh sb="2" eb="3">
      <t>ホカ</t>
    </rPh>
    <rPh sb="4" eb="6">
      <t>デントウ</t>
    </rPh>
    <rPh sb="6" eb="7">
      <t>シュ</t>
    </rPh>
    <rPh sb="7" eb="10">
      <t>カイヘイキ</t>
    </rPh>
    <phoneticPr fontId="2"/>
  </si>
  <si>
    <t>15他,受栓主開閉器</t>
    <rPh sb="2" eb="3">
      <t>ホカ</t>
    </rPh>
    <rPh sb="4" eb="5">
      <t>ジュ</t>
    </rPh>
    <rPh sb="5" eb="6">
      <t>セン</t>
    </rPh>
    <rPh sb="6" eb="7">
      <t>シュ</t>
    </rPh>
    <rPh sb="7" eb="10">
      <t>カイヘイキ</t>
    </rPh>
    <phoneticPr fontId="2"/>
  </si>
  <si>
    <t>17,受栓主開閉器</t>
    <rPh sb="3" eb="4">
      <t>ウ</t>
    </rPh>
    <rPh sb="4" eb="5">
      <t>セン</t>
    </rPh>
    <rPh sb="5" eb="6">
      <t>シュ</t>
    </rPh>
    <rPh sb="6" eb="9">
      <t>カイヘイキ</t>
    </rPh>
    <phoneticPr fontId="2"/>
  </si>
  <si>
    <t>19,受栓主開閉器</t>
    <rPh sb="3" eb="4">
      <t>ウ</t>
    </rPh>
    <rPh sb="4" eb="5">
      <t>セン</t>
    </rPh>
    <rPh sb="5" eb="6">
      <t>シュ</t>
    </rPh>
    <rPh sb="6" eb="9">
      <t>カイヘイキ</t>
    </rPh>
    <phoneticPr fontId="2"/>
  </si>
  <si>
    <t>20,自動力率コントロール盤</t>
    <rPh sb="3" eb="5">
      <t>ジドウ</t>
    </rPh>
    <rPh sb="5" eb="7">
      <t>リキリツ</t>
    </rPh>
    <rPh sb="13" eb="14">
      <t>バン</t>
    </rPh>
    <phoneticPr fontId="2"/>
  </si>
  <si>
    <t>21,DS　7.2kv　400A×3</t>
    <phoneticPr fontId="2"/>
  </si>
  <si>
    <t>22,PCS×3　7.2kV</t>
    <phoneticPr fontId="2"/>
  </si>
  <si>
    <t>23,三相変圧器　30kVA</t>
    <rPh sb="3" eb="5">
      <t>サンソウ</t>
    </rPh>
    <rPh sb="5" eb="8">
      <t>ヘンアツキ</t>
    </rPh>
    <phoneticPr fontId="2"/>
  </si>
  <si>
    <t>24,PCS×2　7.2kV</t>
    <phoneticPr fontId="2"/>
  </si>
  <si>
    <t>25,単相変圧器　20kVA</t>
    <rPh sb="3" eb="5">
      <t>タンソウ</t>
    </rPh>
    <rPh sb="5" eb="8">
      <t>ヘンアツキ</t>
    </rPh>
    <phoneticPr fontId="2"/>
  </si>
  <si>
    <t>26,LBS　7.2KV　200A</t>
    <phoneticPr fontId="2"/>
  </si>
  <si>
    <t>27,三相変圧器　750kVA</t>
    <rPh sb="3" eb="5">
      <t>サンソウ</t>
    </rPh>
    <rPh sb="5" eb="8">
      <t>ヘンアツキ</t>
    </rPh>
    <phoneticPr fontId="2"/>
  </si>
  <si>
    <t>28,PCS×3　7.2kV</t>
    <phoneticPr fontId="2"/>
  </si>
  <si>
    <t>29,三相変圧器　75kVA</t>
    <rPh sb="3" eb="5">
      <t>サンソウ</t>
    </rPh>
    <rPh sb="5" eb="8">
      <t>ヘンアツキ</t>
    </rPh>
    <phoneticPr fontId="2"/>
  </si>
  <si>
    <t>30,PCS×2　7.2kV</t>
    <phoneticPr fontId="2"/>
  </si>
  <si>
    <t>31,単相変圧器　20kVA</t>
    <rPh sb="3" eb="5">
      <t>タンソウ</t>
    </rPh>
    <rPh sb="5" eb="8">
      <t>ヘンアツキ</t>
    </rPh>
    <phoneticPr fontId="2"/>
  </si>
  <si>
    <t>【撤去　変圧器台Ａ　　計　】</t>
    <rPh sb="1" eb="3">
      <t>テッキョ</t>
    </rPh>
    <rPh sb="4" eb="7">
      <t>ヘンアツキ</t>
    </rPh>
    <rPh sb="7" eb="8">
      <t>ダイ</t>
    </rPh>
    <rPh sb="11" eb="12">
      <t>ケイ</t>
    </rPh>
    <phoneticPr fontId="2"/>
  </si>
  <si>
    <t>【撤去　変圧器台Ｃ　】</t>
    <rPh sb="1" eb="3">
      <t>テッキョ</t>
    </rPh>
    <rPh sb="4" eb="7">
      <t>ヘンアツキ</t>
    </rPh>
    <rPh sb="7" eb="8">
      <t>ダイ</t>
    </rPh>
    <phoneticPr fontId="2"/>
  </si>
  <si>
    <t>撤去　変圧器台Ｃ　</t>
    <rPh sb="0" eb="2">
      <t>テッキョ</t>
    </rPh>
    <rPh sb="3" eb="6">
      <t>ヘンアツキ</t>
    </rPh>
    <rPh sb="6" eb="7">
      <t>ダイ</t>
    </rPh>
    <phoneticPr fontId="2"/>
  </si>
  <si>
    <t>1，---</t>
    <phoneticPr fontId="2"/>
  </si>
  <si>
    <t>2他,動力主開閉器</t>
    <rPh sb="1" eb="2">
      <t>ホカ</t>
    </rPh>
    <rPh sb="3" eb="5">
      <t>ドウリョク</t>
    </rPh>
    <rPh sb="5" eb="6">
      <t>シュ</t>
    </rPh>
    <rPh sb="6" eb="9">
      <t>カイヘイキ</t>
    </rPh>
    <phoneticPr fontId="2"/>
  </si>
  <si>
    <t>10他,電灯主開閉器</t>
    <rPh sb="2" eb="3">
      <t>ホカ</t>
    </rPh>
    <rPh sb="4" eb="6">
      <t>デントウ</t>
    </rPh>
    <rPh sb="6" eb="7">
      <t>シュ</t>
    </rPh>
    <rPh sb="7" eb="10">
      <t>カイヘイキ</t>
    </rPh>
    <phoneticPr fontId="2"/>
  </si>
  <si>
    <t>12，---</t>
    <phoneticPr fontId="2"/>
  </si>
  <si>
    <t>13他,受栓主開閉器</t>
    <rPh sb="2" eb="3">
      <t>ホカ</t>
    </rPh>
    <rPh sb="4" eb="5">
      <t>ジュ</t>
    </rPh>
    <rPh sb="5" eb="6">
      <t>セン</t>
    </rPh>
    <rPh sb="6" eb="7">
      <t>シュ</t>
    </rPh>
    <rPh sb="7" eb="10">
      <t>カイヘイキ</t>
    </rPh>
    <phoneticPr fontId="2"/>
  </si>
  <si>
    <t>15,受栓主開閉器</t>
    <rPh sb="3" eb="4">
      <t>ウ</t>
    </rPh>
    <rPh sb="4" eb="5">
      <t>セン</t>
    </rPh>
    <rPh sb="5" eb="6">
      <t>シュ</t>
    </rPh>
    <rPh sb="6" eb="9">
      <t>カイヘイキ</t>
    </rPh>
    <phoneticPr fontId="2"/>
  </si>
  <si>
    <t>16,ベル操作盤</t>
    <rPh sb="5" eb="8">
      <t>ソウサバン</t>
    </rPh>
    <phoneticPr fontId="2"/>
  </si>
  <si>
    <t>17，---</t>
  </si>
  <si>
    <t>18,DS　7.2kv　400A×3</t>
    <phoneticPr fontId="2"/>
  </si>
  <si>
    <t>19,LBS　7.2KV　200A</t>
    <phoneticPr fontId="2"/>
  </si>
  <si>
    <t>20,三相変圧器　500kVA</t>
    <rPh sb="3" eb="5">
      <t>サンソウ</t>
    </rPh>
    <rPh sb="5" eb="8">
      <t>ヘンアツキ</t>
    </rPh>
    <phoneticPr fontId="2"/>
  </si>
  <si>
    <t>21,三相変圧器　30kVA</t>
    <rPh sb="3" eb="5">
      <t>サンソウ</t>
    </rPh>
    <rPh sb="5" eb="8">
      <t>ヘンアツキ</t>
    </rPh>
    <phoneticPr fontId="2"/>
  </si>
  <si>
    <t>22,単相変圧器　75kVA</t>
    <rPh sb="3" eb="5">
      <t>タンソウ</t>
    </rPh>
    <rPh sb="5" eb="8">
      <t>ヘンアツキ</t>
    </rPh>
    <phoneticPr fontId="2"/>
  </si>
  <si>
    <t>【撤去　変圧器台Ｃ　　計　】</t>
    <rPh sb="1" eb="3">
      <t>テッキョ</t>
    </rPh>
    <rPh sb="4" eb="7">
      <t>ヘンアツキ</t>
    </rPh>
    <rPh sb="7" eb="8">
      <t>ダイ</t>
    </rPh>
    <rPh sb="11" eb="12">
      <t>ケイ</t>
    </rPh>
    <phoneticPr fontId="2"/>
  </si>
  <si>
    <t>①-4</t>
    <phoneticPr fontId="2"/>
  </si>
  <si>
    <t>撤去　　照明器具</t>
    <rPh sb="0" eb="2">
      <t>テッキョ</t>
    </rPh>
    <rPh sb="4" eb="8">
      <t>ショウメイキグ</t>
    </rPh>
    <phoneticPr fontId="2"/>
  </si>
  <si>
    <t>A401</t>
  </si>
  <si>
    <t>A402</t>
  </si>
  <si>
    <t>A402b</t>
  </si>
  <si>
    <t>A201</t>
  </si>
  <si>
    <t>A202</t>
  </si>
  <si>
    <t>B201</t>
  </si>
  <si>
    <t>D402</t>
  </si>
  <si>
    <t>D403</t>
  </si>
  <si>
    <t>D202</t>
  </si>
  <si>
    <t>G40</t>
  </si>
  <si>
    <t>G40　ホイスト吊下型</t>
    <rPh sb="8" eb="10">
      <t>ツリサ</t>
    </rPh>
    <rPh sb="10" eb="11">
      <t>カタ</t>
    </rPh>
    <phoneticPr fontId="2"/>
  </si>
  <si>
    <t>G36</t>
  </si>
  <si>
    <t>G70</t>
  </si>
  <si>
    <t>H402</t>
  </si>
  <si>
    <t>I402</t>
  </si>
  <si>
    <t>J402</t>
  </si>
  <si>
    <t>撤去　　水銀灯安定器</t>
    <rPh sb="0" eb="2">
      <t>テッキョ</t>
    </rPh>
    <rPh sb="4" eb="7">
      <t>スイギントウ</t>
    </rPh>
    <rPh sb="7" eb="10">
      <t>アンテイキ</t>
    </rPh>
    <phoneticPr fontId="2"/>
  </si>
  <si>
    <t>HF400W用</t>
    <rPh sb="6" eb="7">
      <t>ヨウ</t>
    </rPh>
    <phoneticPr fontId="2"/>
  </si>
  <si>
    <t>K40</t>
  </si>
  <si>
    <t>誘導灯　　　直付型</t>
    <rPh sb="0" eb="3">
      <t>ユウドウトウ</t>
    </rPh>
    <rPh sb="6" eb="8">
      <t>ジカヅ</t>
    </rPh>
    <rPh sb="8" eb="9">
      <t>カタ</t>
    </rPh>
    <phoneticPr fontId="2"/>
  </si>
  <si>
    <t>非常照明　　吊下型　30W</t>
    <rPh sb="0" eb="4">
      <t>ヒジョウショウメイ</t>
    </rPh>
    <rPh sb="6" eb="9">
      <t>ツシタカタ</t>
    </rPh>
    <phoneticPr fontId="2"/>
  </si>
  <si>
    <t>非常照明　　直付型　13W</t>
    <rPh sb="0" eb="4">
      <t>ヒジョウショウメイ</t>
    </rPh>
    <rPh sb="6" eb="8">
      <t>ジカヅ</t>
    </rPh>
    <rPh sb="8" eb="9">
      <t>カタ</t>
    </rPh>
    <phoneticPr fontId="2"/>
  </si>
  <si>
    <t>撤去　　パトライト</t>
    <rPh sb="0" eb="2">
      <t>テッキョ</t>
    </rPh>
    <phoneticPr fontId="2"/>
  </si>
  <si>
    <t>撤去　　埋込ｽｲｯﾁ</t>
    <rPh sb="0" eb="2">
      <t>テッキョ</t>
    </rPh>
    <rPh sb="4" eb="6">
      <t>ウメコミ</t>
    </rPh>
    <phoneticPr fontId="2"/>
  </si>
  <si>
    <t>1P15A×1　　金属ﾌﾟﾚｰﾄ</t>
    <rPh sb="9" eb="11">
      <t>キンゾク</t>
    </rPh>
    <phoneticPr fontId="2"/>
  </si>
  <si>
    <t>組</t>
    <rPh sb="0" eb="1">
      <t>クミ</t>
    </rPh>
    <phoneticPr fontId="2"/>
  </si>
  <si>
    <t>1P15A×2　　金属ﾌﾟﾚｰﾄ</t>
    <rPh sb="9" eb="11">
      <t>キンゾク</t>
    </rPh>
    <phoneticPr fontId="2"/>
  </si>
  <si>
    <t>1P15A×3　　金属ﾌﾟﾚｰﾄ</t>
    <rPh sb="9" eb="11">
      <t>キンゾク</t>
    </rPh>
    <phoneticPr fontId="2"/>
  </si>
  <si>
    <t>1P15A×6　　金属ﾌﾟﾚｰﾄ</t>
    <rPh sb="9" eb="11">
      <t>キンゾク</t>
    </rPh>
    <phoneticPr fontId="2"/>
  </si>
  <si>
    <t>1P15A×1+動作表示付×1</t>
    <rPh sb="8" eb="12">
      <t>ドウサヒョウジ</t>
    </rPh>
    <rPh sb="12" eb="13">
      <t>ツキ</t>
    </rPh>
    <phoneticPr fontId="2"/>
  </si>
  <si>
    <t>金属ﾌﾟﾚｰﾄ</t>
    <rPh sb="0" eb="2">
      <t>キンゾク</t>
    </rPh>
    <phoneticPr fontId="2"/>
  </si>
  <si>
    <t>動作表示付×1  金属ﾌﾟﾚｰﾄ</t>
    <rPh sb="0" eb="5">
      <t>ドウサヒョウジツキ</t>
    </rPh>
    <rPh sb="9" eb="11">
      <t>キンゾク</t>
    </rPh>
    <phoneticPr fontId="2"/>
  </si>
  <si>
    <t>動作表示付×2  金属ﾌﾟﾚｰﾄ</t>
    <rPh sb="0" eb="5">
      <t>ドウサヒョウジツキ</t>
    </rPh>
    <phoneticPr fontId="2"/>
  </si>
  <si>
    <t>動作表示付×4  金属ﾌﾟﾚｰﾄ</t>
    <rPh sb="0" eb="5">
      <t>ドウサヒョウジツキ</t>
    </rPh>
    <phoneticPr fontId="2"/>
  </si>
  <si>
    <t>1P15A×1+2P15A×2E付</t>
    <rPh sb="16" eb="17">
      <t>ツキ</t>
    </rPh>
    <phoneticPr fontId="2"/>
  </si>
  <si>
    <t>撤去　　埋込ｽｲｯﾁ,ｺﾝｾﾝﾄ</t>
    <rPh sb="0" eb="2">
      <t>テッキョ</t>
    </rPh>
    <rPh sb="4" eb="6">
      <t>ウメコミ</t>
    </rPh>
    <phoneticPr fontId="2"/>
  </si>
  <si>
    <t>撤去　　埋込ｺﾝｾﾝﾄ</t>
    <rPh sb="0" eb="2">
      <t>テッキョ</t>
    </rPh>
    <rPh sb="4" eb="6">
      <t>ウメコミ</t>
    </rPh>
    <phoneticPr fontId="2"/>
  </si>
  <si>
    <t>2P15A×2　E付　 金属ﾌﾟﾚｰﾄ</t>
    <rPh sb="9" eb="10">
      <t>ツキ</t>
    </rPh>
    <phoneticPr fontId="2"/>
  </si>
  <si>
    <t>2PE15A　引掛型  金属ﾌﾟﾚｰﾄ</t>
    <rPh sb="7" eb="9">
      <t>ヒッカ</t>
    </rPh>
    <rPh sb="9" eb="10">
      <t>カタ</t>
    </rPh>
    <phoneticPr fontId="2"/>
  </si>
  <si>
    <t>2PE20A　引掛型  金属ﾌﾟﾚｰﾄ</t>
    <rPh sb="7" eb="9">
      <t>ヒッカ</t>
    </rPh>
    <rPh sb="9" eb="10">
      <t>カタ</t>
    </rPh>
    <phoneticPr fontId="2"/>
  </si>
  <si>
    <t>撤去　　防水ｺﾝｾﾝﾄ</t>
    <rPh sb="0" eb="2">
      <t>テッキョ</t>
    </rPh>
    <rPh sb="4" eb="6">
      <t>ボウスイ</t>
    </rPh>
    <phoneticPr fontId="2"/>
  </si>
  <si>
    <t>2P15A×2　EET付</t>
    <rPh sb="11" eb="12">
      <t>ツキ</t>
    </rPh>
    <phoneticPr fontId="2"/>
  </si>
  <si>
    <t>撤去　　露出ｺﾝｾﾝﾄ</t>
    <rPh sb="0" eb="2">
      <t>テッキョ</t>
    </rPh>
    <rPh sb="4" eb="6">
      <t>ロシュツ</t>
    </rPh>
    <phoneticPr fontId="2"/>
  </si>
  <si>
    <t>2P15A×2　E付　</t>
    <rPh sb="9" eb="10">
      <t>ツキ</t>
    </rPh>
    <phoneticPr fontId="2"/>
  </si>
  <si>
    <t>撤去　　ﾉｽﾞﾙﾌﾟﾚｰﾄ</t>
    <rPh sb="0" eb="2">
      <t>テッキョ</t>
    </rPh>
    <phoneticPr fontId="2"/>
  </si>
  <si>
    <t>金属製</t>
    <rPh sb="0" eb="2">
      <t>キンゾク</t>
    </rPh>
    <rPh sb="2" eb="3">
      <t>セイ</t>
    </rPh>
    <phoneticPr fontId="2"/>
  </si>
  <si>
    <t>①-5</t>
    <phoneticPr fontId="2"/>
  </si>
  <si>
    <t>3PE20A　引掛型  金属ﾌﾟﾚｰﾄ</t>
    <rPh sb="7" eb="9">
      <t>ヒッカ</t>
    </rPh>
    <rPh sb="9" eb="10">
      <t>カタ</t>
    </rPh>
    <phoneticPr fontId="2"/>
  </si>
  <si>
    <t>①-6</t>
    <phoneticPr fontId="2"/>
  </si>
  <si>
    <t>004　他</t>
    <rPh sb="4" eb="5">
      <t>ホカ</t>
    </rPh>
    <phoneticPr fontId="2"/>
  </si>
  <si>
    <t>撤去　　弱電端子盤</t>
    <rPh sb="0" eb="2">
      <t>テッキョ</t>
    </rPh>
    <rPh sb="4" eb="6">
      <t>ジャクデン</t>
    </rPh>
    <rPh sb="6" eb="9">
      <t>タンシバン</t>
    </rPh>
    <phoneticPr fontId="2"/>
  </si>
  <si>
    <t>W350　H400　D80</t>
  </si>
  <si>
    <t>018</t>
    <phoneticPr fontId="2"/>
  </si>
  <si>
    <t>W400　H600　D130</t>
  </si>
  <si>
    <t>083,084</t>
    <phoneticPr fontId="2"/>
  </si>
  <si>
    <t>W620　H600　D100</t>
  </si>
  <si>
    <t>097</t>
    <phoneticPr fontId="2"/>
  </si>
  <si>
    <t>W400　H320　D120</t>
  </si>
  <si>
    <t>141</t>
    <phoneticPr fontId="2"/>
  </si>
  <si>
    <t>W600　H500　D130</t>
  </si>
  <si>
    <t>189</t>
    <phoneticPr fontId="2"/>
  </si>
  <si>
    <t>W600　H800　D120</t>
    <phoneticPr fontId="2"/>
  </si>
  <si>
    <t>195</t>
    <phoneticPr fontId="2"/>
  </si>
  <si>
    <t>W500　H500 　D140</t>
    <phoneticPr fontId="2"/>
  </si>
  <si>
    <t>196　　保安器10P</t>
    <rPh sb="5" eb="8">
      <t>ホアンキ</t>
    </rPh>
    <phoneticPr fontId="2"/>
  </si>
  <si>
    <t>W600　H800　D160</t>
  </si>
  <si>
    <t>198</t>
    <phoneticPr fontId="2"/>
  </si>
  <si>
    <t>W700　H1400 D140</t>
    <phoneticPr fontId="2"/>
  </si>
  <si>
    <t>229</t>
    <phoneticPr fontId="2"/>
  </si>
  <si>
    <t>W300　H600 　D120</t>
    <phoneticPr fontId="2"/>
  </si>
  <si>
    <t>撤去　　24ポートHUB</t>
    <rPh sb="0" eb="2">
      <t>テッキョ</t>
    </rPh>
    <phoneticPr fontId="2"/>
  </si>
  <si>
    <t>撤去　　情報用ﾓｼﾞｭﾗｰｼﾞｬｯｸ</t>
    <rPh sb="0" eb="2">
      <t>テッキョ</t>
    </rPh>
    <rPh sb="4" eb="6">
      <t>ジョウホウ</t>
    </rPh>
    <rPh sb="6" eb="7">
      <t>ヨウ</t>
    </rPh>
    <phoneticPr fontId="2"/>
  </si>
  <si>
    <t>CAT5　　金属ﾌﾟﾚｰﾄ</t>
    <rPh sb="6" eb="8">
      <t>キンゾク</t>
    </rPh>
    <phoneticPr fontId="2"/>
  </si>
  <si>
    <t>撤去　　電話用ﾓｼﾞｭﾗｰｼﾞｬｯｸ</t>
    <rPh sb="0" eb="2">
      <t>テッキョ</t>
    </rPh>
    <rPh sb="4" eb="6">
      <t>デンワ</t>
    </rPh>
    <rPh sb="6" eb="7">
      <t>ヨウ</t>
    </rPh>
    <phoneticPr fontId="2"/>
  </si>
  <si>
    <t>6極4芯　金属ﾌﾟﾚｰﾄ</t>
    <rPh sb="1" eb="2">
      <t>キョク</t>
    </rPh>
    <rPh sb="3" eb="4">
      <t>シン</t>
    </rPh>
    <rPh sb="5" eb="7">
      <t>キンゾク</t>
    </rPh>
    <phoneticPr fontId="2"/>
  </si>
  <si>
    <t>撤去　　天井埋込ｽﾋﾟｰｶｰ</t>
    <rPh sb="0" eb="2">
      <t>テッキョ</t>
    </rPh>
    <rPh sb="4" eb="6">
      <t>テンジョウ</t>
    </rPh>
    <rPh sb="6" eb="8">
      <t>ウメコミ</t>
    </rPh>
    <phoneticPr fontId="2"/>
  </si>
  <si>
    <t>撤去　　壁掛型ｽﾋﾟｰｶｰ</t>
    <rPh sb="0" eb="2">
      <t>テッキョ</t>
    </rPh>
    <rPh sb="4" eb="5">
      <t>カベ</t>
    </rPh>
    <rPh sb="5" eb="6">
      <t>カ</t>
    </rPh>
    <rPh sb="6" eb="7">
      <t>カタ</t>
    </rPh>
    <phoneticPr fontId="2"/>
  </si>
  <si>
    <t>撤去　　ﾎｰﾝｽﾋﾟｰｶｰ</t>
    <rPh sb="0" eb="2">
      <t>テッキョ</t>
    </rPh>
    <phoneticPr fontId="2"/>
  </si>
  <si>
    <t>30W</t>
    <phoneticPr fontId="2"/>
  </si>
  <si>
    <t>撤去　　ｱｯﾃﾈｰﾀｰ</t>
    <rPh sb="0" eb="2">
      <t>テッキョ</t>
    </rPh>
    <phoneticPr fontId="2"/>
  </si>
  <si>
    <t>撤去　　ﾌﾞｻﾞｰ</t>
    <rPh sb="0" eb="2">
      <t>テッキョ</t>
    </rPh>
    <phoneticPr fontId="2"/>
  </si>
  <si>
    <t>撤去　　ﾁｬｲﾑ</t>
    <rPh sb="0" eb="2">
      <t>テッキョ</t>
    </rPh>
    <phoneticPr fontId="2"/>
  </si>
  <si>
    <t>撤去　　弱電機器</t>
    <rPh sb="0" eb="2">
      <t>テッキョ</t>
    </rPh>
    <rPh sb="4" eb="6">
      <t>ジャクデン</t>
    </rPh>
    <rPh sb="6" eb="8">
      <t>キキ</t>
    </rPh>
    <phoneticPr fontId="2"/>
  </si>
  <si>
    <t>①-7</t>
    <phoneticPr fontId="2"/>
  </si>
  <si>
    <t>撤去　　機器収容箱</t>
    <rPh sb="0" eb="2">
      <t>テッキョ</t>
    </rPh>
    <rPh sb="4" eb="6">
      <t>キキ</t>
    </rPh>
    <rPh sb="6" eb="8">
      <t>シュウヨウ</t>
    </rPh>
    <rPh sb="8" eb="9">
      <t>ハコ</t>
    </rPh>
    <phoneticPr fontId="2"/>
  </si>
  <si>
    <t>（BLP収納）　</t>
    <rPh sb="4" eb="6">
      <t>シュウノウ</t>
    </rPh>
    <phoneticPr fontId="2"/>
  </si>
  <si>
    <t>撤去</t>
    <rPh sb="0" eb="2">
      <t>テッキョ</t>
    </rPh>
    <phoneticPr fontId="2"/>
  </si>
  <si>
    <t>差動式分布型検出器収容箱</t>
    <rPh sb="0" eb="3">
      <t>サドウシキ</t>
    </rPh>
    <rPh sb="3" eb="6">
      <t>ブンプガタ</t>
    </rPh>
    <rPh sb="6" eb="9">
      <t>ケンシュツキ</t>
    </rPh>
    <rPh sb="9" eb="12">
      <t>シュウヨウハコ</t>
    </rPh>
    <phoneticPr fontId="2"/>
  </si>
  <si>
    <t>検出器4台収容用</t>
    <rPh sb="0" eb="3">
      <t>ケンシュツキ</t>
    </rPh>
    <rPh sb="4" eb="5">
      <t>ダイ</t>
    </rPh>
    <rPh sb="5" eb="7">
      <t>シュウヨウ</t>
    </rPh>
    <rPh sb="7" eb="8">
      <t>ヨウ</t>
    </rPh>
    <phoneticPr fontId="2"/>
  </si>
  <si>
    <t>撤去　　検出器</t>
    <rPh sb="0" eb="2">
      <t>テッキョ</t>
    </rPh>
    <rPh sb="4" eb="7">
      <t>ケンシュツキ</t>
    </rPh>
    <phoneticPr fontId="2"/>
  </si>
  <si>
    <t>撤去　　地区音響装置</t>
    <rPh sb="0" eb="2">
      <t>テッキョ</t>
    </rPh>
    <phoneticPr fontId="2"/>
  </si>
  <si>
    <t>ベル</t>
    <phoneticPr fontId="2"/>
  </si>
  <si>
    <t>撤去　　表示灯</t>
    <rPh sb="0" eb="2">
      <t>テッキョ</t>
    </rPh>
    <rPh sb="4" eb="7">
      <t>ヒョウジトウ</t>
    </rPh>
    <phoneticPr fontId="2"/>
  </si>
  <si>
    <t>撤去　　煙感知器</t>
    <rPh sb="0" eb="2">
      <t>テッキョ</t>
    </rPh>
    <rPh sb="4" eb="5">
      <t>ケムリ</t>
    </rPh>
    <rPh sb="5" eb="8">
      <t>カンチキ</t>
    </rPh>
    <phoneticPr fontId="2"/>
  </si>
  <si>
    <t>撤去　　ｽﾎﾟｯﾄ型感知器</t>
    <rPh sb="0" eb="2">
      <t>テッキョ</t>
    </rPh>
    <rPh sb="9" eb="10">
      <t>カタ</t>
    </rPh>
    <rPh sb="10" eb="13">
      <t>カンチキ</t>
    </rPh>
    <phoneticPr fontId="2"/>
  </si>
  <si>
    <t>差動式</t>
    <rPh sb="0" eb="3">
      <t>サドウシキ</t>
    </rPh>
    <phoneticPr fontId="2"/>
  </si>
  <si>
    <t>定温式</t>
    <rPh sb="0" eb="2">
      <t>テイオン</t>
    </rPh>
    <rPh sb="2" eb="3">
      <t>シキ</t>
    </rPh>
    <phoneticPr fontId="2"/>
  </si>
  <si>
    <t>撤去　　警報器</t>
    <rPh sb="0" eb="2">
      <t>テッキョ</t>
    </rPh>
    <rPh sb="4" eb="7">
      <t>ケイホウキ</t>
    </rPh>
    <phoneticPr fontId="2"/>
  </si>
  <si>
    <t>幹線動力設備工事</t>
    <rPh sb="0" eb="2">
      <t>カンセン</t>
    </rPh>
    <rPh sb="2" eb="4">
      <t>ドウリョク</t>
    </rPh>
    <rPh sb="4" eb="8">
      <t>セツビコウジ</t>
    </rPh>
    <phoneticPr fontId="2"/>
  </si>
  <si>
    <t>②-1</t>
    <phoneticPr fontId="2"/>
  </si>
  <si>
    <t>撤去　　動力盤</t>
    <rPh sb="0" eb="2">
      <t>テッキョ</t>
    </rPh>
    <rPh sb="4" eb="6">
      <t>ドウリョク</t>
    </rPh>
    <rPh sb="6" eb="7">
      <t>バン</t>
    </rPh>
    <phoneticPr fontId="2"/>
  </si>
  <si>
    <t>P-2-1　　鋼板製露出型</t>
    <rPh sb="7" eb="10">
      <t>コウバンセイ</t>
    </rPh>
    <rPh sb="10" eb="12">
      <t>ロシュツ</t>
    </rPh>
    <rPh sb="12" eb="13">
      <t>カタ</t>
    </rPh>
    <phoneticPr fontId="2"/>
  </si>
  <si>
    <t>撤去　　電灯分電盤</t>
    <rPh sb="0" eb="2">
      <t>テッキョ</t>
    </rPh>
    <rPh sb="4" eb="6">
      <t>デントウ</t>
    </rPh>
    <rPh sb="6" eb="9">
      <t>ブンデンバン</t>
    </rPh>
    <rPh sb="8" eb="9">
      <t>バン</t>
    </rPh>
    <phoneticPr fontId="2"/>
  </si>
  <si>
    <t>L-2-1　　埋込型</t>
    <rPh sb="7" eb="9">
      <t>ウメコミ</t>
    </rPh>
    <rPh sb="9" eb="10">
      <t>カタ</t>
    </rPh>
    <phoneticPr fontId="2"/>
  </si>
  <si>
    <t>撤去　　ホーム分電盤</t>
    <rPh sb="0" eb="2">
      <t>テッキョ</t>
    </rPh>
    <rPh sb="7" eb="10">
      <t>ブンデンバン</t>
    </rPh>
    <phoneticPr fontId="2"/>
  </si>
  <si>
    <t>L-2-2　　樹脂製露出型</t>
    <rPh sb="7" eb="10">
      <t>ジュシセイ</t>
    </rPh>
    <rPh sb="10" eb="12">
      <t>ロシュツ</t>
    </rPh>
    <rPh sb="12" eb="13">
      <t>カタ</t>
    </rPh>
    <phoneticPr fontId="2"/>
  </si>
  <si>
    <t>L-2-3　　樹脂製露出型</t>
    <rPh sb="7" eb="10">
      <t>ジュシセイ</t>
    </rPh>
    <rPh sb="10" eb="12">
      <t>ロシュツ</t>
    </rPh>
    <rPh sb="12" eb="13">
      <t>カタ</t>
    </rPh>
    <phoneticPr fontId="2"/>
  </si>
  <si>
    <t>撤去　　センサーライト制御盤</t>
    <rPh sb="0" eb="2">
      <t>テッキョ</t>
    </rPh>
    <phoneticPr fontId="2"/>
  </si>
  <si>
    <t>L-2-4　　鋼板製露出型</t>
    <rPh sb="7" eb="9">
      <t>コウバン</t>
    </rPh>
    <rPh sb="9" eb="10">
      <t>セイ</t>
    </rPh>
    <rPh sb="10" eb="12">
      <t>ロシュツ</t>
    </rPh>
    <rPh sb="12" eb="13">
      <t>カタ</t>
    </rPh>
    <phoneticPr fontId="2"/>
  </si>
  <si>
    <t>L-2-5　　埋込型</t>
    <rPh sb="7" eb="9">
      <t>ウメコミ</t>
    </rPh>
    <rPh sb="9" eb="10">
      <t>カタ</t>
    </rPh>
    <phoneticPr fontId="2"/>
  </si>
  <si>
    <t>②-2</t>
    <phoneticPr fontId="2"/>
  </si>
  <si>
    <t>A202b</t>
  </si>
  <si>
    <t>E70</t>
  </si>
  <si>
    <t>F30</t>
  </si>
  <si>
    <t>F40</t>
  </si>
  <si>
    <t>DL</t>
  </si>
  <si>
    <t>非DL</t>
    <rPh sb="0" eb="1">
      <t>ヒ</t>
    </rPh>
    <phoneticPr fontId="2"/>
  </si>
  <si>
    <t>BL2</t>
  </si>
  <si>
    <t>1P15A×1　　樹脂ﾌﾟﾚｰﾄ</t>
    <rPh sb="9" eb="11">
      <t>ジュシ</t>
    </rPh>
    <phoneticPr fontId="2"/>
  </si>
  <si>
    <t>1P15A×2　　樹脂ﾌﾟﾚｰﾄ</t>
    <rPh sb="9" eb="11">
      <t>ジュシ</t>
    </rPh>
    <phoneticPr fontId="2"/>
  </si>
  <si>
    <t>1P15A×3　　樹脂ﾌﾟﾚｰﾄ</t>
    <rPh sb="9" eb="11">
      <t>ジュシ</t>
    </rPh>
    <phoneticPr fontId="2"/>
  </si>
  <si>
    <t>1P15A×4　　樹脂ﾌﾟﾚｰﾄ</t>
    <rPh sb="9" eb="11">
      <t>ジュシ</t>
    </rPh>
    <phoneticPr fontId="2"/>
  </si>
  <si>
    <t>1P15A×6　　樹脂ﾌﾟﾚｰﾄ</t>
    <rPh sb="9" eb="11">
      <t>ジュシ</t>
    </rPh>
    <phoneticPr fontId="2"/>
  </si>
  <si>
    <t>3W15A×1　　樹脂ﾌﾟﾚｰﾄ</t>
    <rPh sb="9" eb="11">
      <t>ジュシ</t>
    </rPh>
    <phoneticPr fontId="2"/>
  </si>
  <si>
    <t>4W15A×1　　樹脂ﾌﾟﾚｰﾄ</t>
    <rPh sb="9" eb="11">
      <t>ジュシ</t>
    </rPh>
    <phoneticPr fontId="2"/>
  </si>
  <si>
    <t>3W15A×1+1P15A×1</t>
  </si>
  <si>
    <t>樹脂ﾌﾟﾚｰﾄ</t>
    <rPh sb="0" eb="2">
      <t>ジュシ</t>
    </rPh>
    <phoneticPr fontId="2"/>
  </si>
  <si>
    <t>1P15A×2+1PL15A×1</t>
  </si>
  <si>
    <t>1P15A×3+1PL15A×1</t>
  </si>
  <si>
    <t>2P15A×1　　樹脂ﾌﾟﾚｰﾄ</t>
    <rPh sb="9" eb="11">
      <t>ジュシ</t>
    </rPh>
    <phoneticPr fontId="2"/>
  </si>
  <si>
    <t>2P15A×2　　樹脂ﾌﾟﾚｰﾄ</t>
    <rPh sb="9" eb="11">
      <t>ジュシ</t>
    </rPh>
    <phoneticPr fontId="2"/>
  </si>
  <si>
    <t>撤去　　OAﾌﾛｱ用ｺﾝｾﾝﾄ</t>
    <rPh sb="0" eb="2">
      <t>テッキョ</t>
    </rPh>
    <rPh sb="9" eb="10">
      <t>ヨウ</t>
    </rPh>
    <phoneticPr fontId="2"/>
  </si>
  <si>
    <t>2P15A×2</t>
    <phoneticPr fontId="2"/>
  </si>
  <si>
    <t>撤去　　換気扇</t>
    <rPh sb="0" eb="2">
      <t>テッキョ</t>
    </rPh>
    <rPh sb="4" eb="7">
      <t>カンキセン</t>
    </rPh>
    <phoneticPr fontId="2"/>
  </si>
  <si>
    <t>天井埋込型</t>
    <rPh sb="0" eb="2">
      <t>テンジョウ</t>
    </rPh>
    <rPh sb="2" eb="4">
      <t>ウメコミ</t>
    </rPh>
    <rPh sb="4" eb="5">
      <t>カタ</t>
    </rPh>
    <phoneticPr fontId="2"/>
  </si>
  <si>
    <t>壁付け</t>
    <rPh sb="0" eb="2">
      <t>カベツ</t>
    </rPh>
    <phoneticPr fontId="2"/>
  </si>
  <si>
    <t>②-3</t>
    <phoneticPr fontId="2"/>
  </si>
  <si>
    <t>弱電設備工事</t>
    <rPh sb="0" eb="2">
      <t>ジャクデン</t>
    </rPh>
    <rPh sb="2" eb="4">
      <t>セツビ</t>
    </rPh>
    <rPh sb="4" eb="6">
      <t>コウジ</t>
    </rPh>
    <phoneticPr fontId="2"/>
  </si>
  <si>
    <t>T-2-1　　鋼板製埋込型</t>
    <rPh sb="7" eb="10">
      <t>コウバンセイ</t>
    </rPh>
    <rPh sb="10" eb="12">
      <t>ウメコミ</t>
    </rPh>
    <rPh sb="12" eb="13">
      <t>カタ</t>
    </rPh>
    <phoneticPr fontId="2"/>
  </si>
  <si>
    <t>撤去　　端子盤</t>
    <rPh sb="0" eb="2">
      <t>テッキョ</t>
    </rPh>
    <rPh sb="4" eb="7">
      <t>タンシバン</t>
    </rPh>
    <phoneticPr fontId="2"/>
  </si>
  <si>
    <t>端子台　100P</t>
    <rPh sb="0" eb="3">
      <t>タンシダイ</t>
    </rPh>
    <phoneticPr fontId="2"/>
  </si>
  <si>
    <t>撤去　　LAN機器収容盤</t>
    <rPh sb="0" eb="2">
      <t>テッキョ</t>
    </rPh>
    <phoneticPr fontId="2"/>
  </si>
  <si>
    <t>T-2-2　　鋼板製露出型</t>
    <rPh sb="7" eb="10">
      <t>コウバンセイ</t>
    </rPh>
    <rPh sb="10" eb="13">
      <t>ロシュツカタ</t>
    </rPh>
    <phoneticPr fontId="2"/>
  </si>
  <si>
    <t>撤去　　光通信機器収納盤</t>
    <rPh sb="0" eb="2">
      <t>テッキョ</t>
    </rPh>
    <phoneticPr fontId="2"/>
  </si>
  <si>
    <t>T-2-3　　鋼板製露出型</t>
    <rPh sb="7" eb="10">
      <t>コウバンセイ</t>
    </rPh>
    <rPh sb="10" eb="13">
      <t>ロシュツカタ</t>
    </rPh>
    <phoneticPr fontId="2"/>
  </si>
  <si>
    <t>T-2-4　　鋼板製埋込型</t>
    <rPh sb="7" eb="10">
      <t>コウバンセイ</t>
    </rPh>
    <rPh sb="10" eb="12">
      <t>ウメコミ</t>
    </rPh>
    <rPh sb="12" eb="13">
      <t>カタ</t>
    </rPh>
    <phoneticPr fontId="2"/>
  </si>
  <si>
    <t>端子台　20P</t>
    <rPh sb="0" eb="3">
      <t>タンシダイ</t>
    </rPh>
    <phoneticPr fontId="2"/>
  </si>
  <si>
    <t>撤去　　TV機器函</t>
    <rPh sb="0" eb="2">
      <t>テッキョ</t>
    </rPh>
    <phoneticPr fontId="2"/>
  </si>
  <si>
    <t>T-2-5　　W450*H600*D120</t>
    <phoneticPr fontId="2"/>
  </si>
  <si>
    <t>撤去　　光成端箱</t>
    <rPh sb="0" eb="2">
      <t>テッキョ</t>
    </rPh>
    <rPh sb="4" eb="5">
      <t>ヒカリ</t>
    </rPh>
    <rPh sb="5" eb="7">
      <t>セイタン</t>
    </rPh>
    <rPh sb="7" eb="8">
      <t>ハコ</t>
    </rPh>
    <phoneticPr fontId="2"/>
  </si>
  <si>
    <t>撤去　　8ポートHUB</t>
    <rPh sb="0" eb="2">
      <t>テッキョ</t>
    </rPh>
    <phoneticPr fontId="2"/>
  </si>
  <si>
    <t>撤去　　16ポートHUB</t>
    <rPh sb="0" eb="2">
      <t>テッキョ</t>
    </rPh>
    <phoneticPr fontId="2"/>
  </si>
  <si>
    <t>撤去　　UHFｱﾝﾃﾅ</t>
    <rPh sb="0" eb="2">
      <t>テッキョ</t>
    </rPh>
    <phoneticPr fontId="2"/>
  </si>
  <si>
    <t>撤去　　VHFｱﾝﾃﾅ</t>
    <rPh sb="0" eb="2">
      <t>テッキョ</t>
    </rPh>
    <phoneticPr fontId="2"/>
  </si>
  <si>
    <t>撤去　　ｱﾝﾃﾅﾏｽﾄ</t>
    <rPh sb="0" eb="2">
      <t>テッキョ</t>
    </rPh>
    <phoneticPr fontId="2"/>
  </si>
  <si>
    <t>側面型</t>
    <rPh sb="0" eb="3">
      <t>ソクメンカタ</t>
    </rPh>
    <phoneticPr fontId="2"/>
  </si>
  <si>
    <t>基</t>
    <rPh sb="0" eb="1">
      <t>モト</t>
    </rPh>
    <phoneticPr fontId="2"/>
  </si>
  <si>
    <t>撤去　　6分配器</t>
    <rPh sb="0" eb="2">
      <t>テッキョ</t>
    </rPh>
    <rPh sb="5" eb="8">
      <t>ブンパイキ</t>
    </rPh>
    <phoneticPr fontId="2"/>
  </si>
  <si>
    <t>樹脂製</t>
    <rPh sb="0" eb="3">
      <t>ジュシセイ</t>
    </rPh>
    <phoneticPr fontId="2"/>
  </si>
  <si>
    <t>撤去　　ﾌﾛｱｰﾛｰﾃｰｼｮﾝ</t>
    <rPh sb="0" eb="2">
      <t>テッキョ</t>
    </rPh>
    <phoneticPr fontId="2"/>
  </si>
  <si>
    <t>1口</t>
    <rPh sb="1" eb="2">
      <t>クチ</t>
    </rPh>
    <phoneticPr fontId="2"/>
  </si>
  <si>
    <t>2口</t>
    <rPh sb="1" eb="2">
      <t>クチ</t>
    </rPh>
    <phoneticPr fontId="2"/>
  </si>
  <si>
    <t>②-4</t>
    <phoneticPr fontId="2"/>
  </si>
  <si>
    <t>撤去　　副受信機</t>
    <rPh sb="0" eb="2">
      <t>テッキョ</t>
    </rPh>
    <rPh sb="4" eb="8">
      <t>フクジュシンキ</t>
    </rPh>
    <phoneticPr fontId="2"/>
  </si>
  <si>
    <t>15回線</t>
    <rPh sb="2" eb="4">
      <t>カイセン</t>
    </rPh>
    <phoneticPr fontId="2"/>
  </si>
  <si>
    <t>撤去　　総合盤</t>
    <rPh sb="0" eb="2">
      <t>テッキョ</t>
    </rPh>
    <rPh sb="4" eb="7">
      <t>ソウゴウバン</t>
    </rPh>
    <phoneticPr fontId="2"/>
  </si>
  <si>
    <t>③-1</t>
    <phoneticPr fontId="2"/>
  </si>
  <si>
    <t>L-1　　　鋼板製埋込型</t>
    <rPh sb="6" eb="9">
      <t>コウバンセイ</t>
    </rPh>
    <rPh sb="9" eb="11">
      <t>ウメコミ</t>
    </rPh>
    <rPh sb="11" eb="12">
      <t>カタ</t>
    </rPh>
    <phoneticPr fontId="2"/>
  </si>
  <si>
    <t>L-2　　　鋼板製埋込型</t>
    <rPh sb="6" eb="9">
      <t>コウバンセイ</t>
    </rPh>
    <rPh sb="9" eb="11">
      <t>ウメコミ</t>
    </rPh>
    <rPh sb="11" eb="12">
      <t>カタ</t>
    </rPh>
    <phoneticPr fontId="2"/>
  </si>
  <si>
    <t>L-3　　　鋼板製埋込型</t>
    <rPh sb="6" eb="9">
      <t>コウバンセイ</t>
    </rPh>
    <rPh sb="9" eb="11">
      <t>ウメコミ</t>
    </rPh>
    <rPh sb="11" eb="12">
      <t>カタ</t>
    </rPh>
    <phoneticPr fontId="2"/>
  </si>
  <si>
    <t>撤去　　空調動力盤</t>
    <rPh sb="0" eb="2">
      <t>テッキョ</t>
    </rPh>
    <rPh sb="4" eb="6">
      <t>クウチョウ</t>
    </rPh>
    <rPh sb="6" eb="9">
      <t>ドウリョクバン</t>
    </rPh>
    <phoneticPr fontId="2"/>
  </si>
  <si>
    <t>P-R　　　鋼板製自立型</t>
    <rPh sb="6" eb="9">
      <t>コウバンセイ</t>
    </rPh>
    <rPh sb="9" eb="11">
      <t>ジリツ</t>
    </rPh>
    <rPh sb="11" eb="12">
      <t>カタ</t>
    </rPh>
    <phoneticPr fontId="2"/>
  </si>
  <si>
    <t>ロボット電源北・西　</t>
    <rPh sb="4" eb="6">
      <t>デンゲン</t>
    </rPh>
    <rPh sb="6" eb="7">
      <t>キタ</t>
    </rPh>
    <rPh sb="8" eb="9">
      <t>ニシ</t>
    </rPh>
    <phoneticPr fontId="2"/>
  </si>
  <si>
    <t>撤去　　動力分電盤</t>
    <rPh sb="0" eb="2">
      <t>テッキョ</t>
    </rPh>
    <rPh sb="4" eb="6">
      <t>ドウリョク</t>
    </rPh>
    <rPh sb="6" eb="9">
      <t>ブンデンバン</t>
    </rPh>
    <phoneticPr fontId="2"/>
  </si>
  <si>
    <t>鋼板製露出型</t>
    <rPh sb="0" eb="3">
      <t>コウバンセイ</t>
    </rPh>
    <rPh sb="3" eb="5">
      <t>ロシュツ</t>
    </rPh>
    <rPh sb="5" eb="6">
      <t>カタ</t>
    </rPh>
    <phoneticPr fontId="2"/>
  </si>
  <si>
    <t>ロボット電源北・東</t>
    <rPh sb="4" eb="6">
      <t>デンゲン</t>
    </rPh>
    <rPh sb="6" eb="7">
      <t>キタ</t>
    </rPh>
    <rPh sb="8" eb="9">
      <t>ヒガシ</t>
    </rPh>
    <phoneticPr fontId="2"/>
  </si>
  <si>
    <t>ロボット電源南・西</t>
    <rPh sb="4" eb="6">
      <t>デンゲン</t>
    </rPh>
    <rPh sb="6" eb="7">
      <t>ミナミ</t>
    </rPh>
    <rPh sb="8" eb="9">
      <t>ニシ</t>
    </rPh>
    <phoneticPr fontId="2"/>
  </si>
  <si>
    <t>撤去　　単相3線式電源</t>
    <rPh sb="0" eb="2">
      <t>テッキョ</t>
    </rPh>
    <phoneticPr fontId="2"/>
  </si>
  <si>
    <t>撤去　　警報盤</t>
    <rPh sb="0" eb="2">
      <t>テッキョ</t>
    </rPh>
    <rPh sb="4" eb="7">
      <t>ケイホウバン</t>
    </rPh>
    <phoneticPr fontId="2"/>
  </si>
  <si>
    <t>5L　　　 鋼板製露出型</t>
    <rPh sb="6" eb="9">
      <t>コウバンセイ</t>
    </rPh>
    <rPh sb="9" eb="11">
      <t>ロシュツ</t>
    </rPh>
    <rPh sb="11" eb="12">
      <t>カタ</t>
    </rPh>
    <phoneticPr fontId="2"/>
  </si>
  <si>
    <t>撤去　　開閉器</t>
    <rPh sb="0" eb="2">
      <t>テッキョ</t>
    </rPh>
    <rPh sb="4" eb="7">
      <t>カイヘイキ</t>
    </rPh>
    <phoneticPr fontId="2"/>
  </si>
  <si>
    <t>MCB3P100/100</t>
    <phoneticPr fontId="2"/>
  </si>
  <si>
    <t>撤去　　開閉器BOXWP</t>
    <rPh sb="0" eb="2">
      <t>テッキョ</t>
    </rPh>
    <rPh sb="4" eb="7">
      <t>カイヘイキ</t>
    </rPh>
    <phoneticPr fontId="2"/>
  </si>
  <si>
    <t>MCB3P20A</t>
  </si>
  <si>
    <t>③-2</t>
    <phoneticPr fontId="2"/>
  </si>
  <si>
    <t>C1</t>
    <phoneticPr fontId="2"/>
  </si>
  <si>
    <t>C2</t>
    <phoneticPr fontId="2"/>
  </si>
  <si>
    <t>D1</t>
    <phoneticPr fontId="2"/>
  </si>
  <si>
    <t>D2</t>
    <phoneticPr fontId="2"/>
  </si>
  <si>
    <t>E1</t>
    <phoneticPr fontId="2"/>
  </si>
  <si>
    <t>E2</t>
    <phoneticPr fontId="2"/>
  </si>
  <si>
    <t>H</t>
    <phoneticPr fontId="2"/>
  </si>
  <si>
    <t>I</t>
    <phoneticPr fontId="2"/>
  </si>
  <si>
    <t>J</t>
    <phoneticPr fontId="2"/>
  </si>
  <si>
    <t>K</t>
    <phoneticPr fontId="2"/>
  </si>
  <si>
    <t>L</t>
    <phoneticPr fontId="2"/>
  </si>
  <si>
    <t>M</t>
    <phoneticPr fontId="2"/>
  </si>
  <si>
    <t>天井</t>
    <rPh sb="0" eb="2">
      <t>テンジョウ</t>
    </rPh>
    <phoneticPr fontId="2"/>
  </si>
  <si>
    <t>1P15A×1+1PL15A×1</t>
    <phoneticPr fontId="2"/>
  </si>
  <si>
    <t>1P15A×5+1PL15A×1</t>
    <phoneticPr fontId="2"/>
  </si>
  <si>
    <t>撤去　  自動点滅器</t>
    <rPh sb="0" eb="2">
      <t>テッキョ</t>
    </rPh>
    <rPh sb="5" eb="7">
      <t>ジドウ</t>
    </rPh>
    <rPh sb="7" eb="10">
      <t>テンメツキ</t>
    </rPh>
    <phoneticPr fontId="2"/>
  </si>
  <si>
    <t>撤去　  ｻｰﾓｽｲｯﾁ</t>
    <rPh sb="0" eb="2">
      <t>テッキョ</t>
    </rPh>
    <phoneticPr fontId="2"/>
  </si>
  <si>
    <t>2P15A×1　　　  金属ﾌﾟﾚｰﾄ</t>
    <rPh sb="12" eb="14">
      <t>キンゾク</t>
    </rPh>
    <phoneticPr fontId="2"/>
  </si>
  <si>
    <t>2P15A×2　　　  金属ﾌﾟﾚｰﾄ</t>
    <rPh sb="12" eb="14">
      <t>キンゾク</t>
    </rPh>
    <phoneticPr fontId="2"/>
  </si>
  <si>
    <t>2P15A×2　ET付　金属ﾌﾟﾚｰﾄ</t>
    <rPh sb="10" eb="11">
      <t>ツキ</t>
    </rPh>
    <phoneticPr fontId="2"/>
  </si>
  <si>
    <t>2P15A×4　ET付　金属ﾌﾟﾚｰﾄ</t>
    <rPh sb="10" eb="11">
      <t>ツキ</t>
    </rPh>
    <phoneticPr fontId="2"/>
  </si>
  <si>
    <t>2P15A×2　E付　200V</t>
    <rPh sb="9" eb="10">
      <t>ツキ</t>
    </rPh>
    <phoneticPr fontId="2"/>
  </si>
  <si>
    <t>2P15A×2　E付</t>
    <phoneticPr fontId="2"/>
  </si>
  <si>
    <t>③-3</t>
    <phoneticPr fontId="2"/>
  </si>
  <si>
    <t>T-1　　鋼板製埋込型</t>
    <rPh sb="5" eb="8">
      <t>コウバンセイ</t>
    </rPh>
    <rPh sb="8" eb="10">
      <t>ウメコミ</t>
    </rPh>
    <rPh sb="10" eb="11">
      <t>カタ</t>
    </rPh>
    <phoneticPr fontId="2"/>
  </si>
  <si>
    <t>T-2　　鋼板製埋込型</t>
    <rPh sb="5" eb="8">
      <t>コウバンセイ</t>
    </rPh>
    <rPh sb="8" eb="10">
      <t>ウメコミ</t>
    </rPh>
    <rPh sb="10" eb="11">
      <t>カタ</t>
    </rPh>
    <phoneticPr fontId="2"/>
  </si>
  <si>
    <t>T-3　　鋼板製埋込型</t>
    <rPh sb="5" eb="8">
      <t>コウバンセイ</t>
    </rPh>
    <rPh sb="8" eb="10">
      <t>ウメコミ</t>
    </rPh>
    <rPh sb="10" eb="11">
      <t>カタ</t>
    </rPh>
    <phoneticPr fontId="2"/>
  </si>
  <si>
    <t>撤去　　光通信機器収容盤</t>
    <rPh sb="0" eb="2">
      <t>テッキョ</t>
    </rPh>
    <phoneticPr fontId="2"/>
  </si>
  <si>
    <t>鋼板製埋込型</t>
    <rPh sb="0" eb="3">
      <t>コウバンセイ</t>
    </rPh>
    <rPh sb="3" eb="5">
      <t>ウメコミ</t>
    </rPh>
    <rPh sb="5" eb="6">
      <t>カタ</t>
    </rPh>
    <phoneticPr fontId="2"/>
  </si>
  <si>
    <t>20EL</t>
    <phoneticPr fontId="2"/>
  </si>
  <si>
    <t>撤去　　BSｱﾝﾃﾅ</t>
    <rPh sb="0" eb="2">
      <t>テッキョ</t>
    </rPh>
    <phoneticPr fontId="2"/>
  </si>
  <si>
    <t>90cm</t>
    <phoneticPr fontId="2"/>
  </si>
  <si>
    <t>自立型</t>
    <rPh sb="0" eb="2">
      <t>ジリツ</t>
    </rPh>
    <rPh sb="2" eb="3">
      <t>カタ</t>
    </rPh>
    <phoneticPr fontId="2"/>
  </si>
  <si>
    <t>撤去　　混合器</t>
    <rPh sb="0" eb="2">
      <t>テッキョ</t>
    </rPh>
    <rPh sb="4" eb="7">
      <t>コンゴウキ</t>
    </rPh>
    <phoneticPr fontId="2"/>
  </si>
  <si>
    <t>撤去　　増幅器</t>
    <rPh sb="0" eb="2">
      <t>テッキョ</t>
    </rPh>
    <rPh sb="4" eb="7">
      <t>ゾウハバキ</t>
    </rPh>
    <phoneticPr fontId="2"/>
  </si>
  <si>
    <t>撤去　　2分配器</t>
    <rPh sb="0" eb="2">
      <t>テッキョ</t>
    </rPh>
    <rPh sb="5" eb="8">
      <t>ブンパイキ</t>
    </rPh>
    <phoneticPr fontId="2"/>
  </si>
  <si>
    <t>撤去　　直列ﾕﾆｯﾄ</t>
    <rPh sb="0" eb="2">
      <t>テッキョ</t>
    </rPh>
    <rPh sb="4" eb="6">
      <t>チョクレツ</t>
    </rPh>
    <phoneticPr fontId="2"/>
  </si>
  <si>
    <t>中間　　金属ﾌﾟﾚｰﾄ</t>
    <rPh sb="0" eb="2">
      <t>チュウカン</t>
    </rPh>
    <rPh sb="4" eb="6">
      <t>キンゾク</t>
    </rPh>
    <phoneticPr fontId="2"/>
  </si>
  <si>
    <t>端末　　金属ﾌﾟﾚｰﾄ</t>
    <rPh sb="0" eb="2">
      <t>タンマツ</t>
    </rPh>
    <rPh sb="4" eb="6">
      <t>キンゾク</t>
    </rPh>
    <phoneticPr fontId="2"/>
  </si>
  <si>
    <t>ATT付</t>
    <rPh sb="3" eb="4">
      <t>ツキ</t>
    </rPh>
    <phoneticPr fontId="2"/>
  </si>
  <si>
    <t>ATT無し</t>
    <rPh sb="3" eb="4">
      <t>ナ</t>
    </rPh>
    <phoneticPr fontId="2"/>
  </si>
  <si>
    <t>金属ﾌﾟﾚｰﾄ</t>
    <phoneticPr fontId="2"/>
  </si>
  <si>
    <t>撤去　　呼出ボタン</t>
    <rPh sb="0" eb="2">
      <t>テッキョ</t>
    </rPh>
    <rPh sb="4" eb="6">
      <t>ヨビダシ</t>
    </rPh>
    <phoneticPr fontId="2"/>
  </si>
  <si>
    <t>撤去　　廊下灯</t>
    <rPh sb="0" eb="2">
      <t>テッキョ</t>
    </rPh>
    <rPh sb="4" eb="6">
      <t>ロウカ</t>
    </rPh>
    <rPh sb="6" eb="7">
      <t>トウ</t>
    </rPh>
    <phoneticPr fontId="2"/>
  </si>
  <si>
    <t>ﾌﾞｻﾞｰ付</t>
    <rPh sb="5" eb="6">
      <t>ツ</t>
    </rPh>
    <phoneticPr fontId="2"/>
  </si>
  <si>
    <t>③-4</t>
    <phoneticPr fontId="2"/>
  </si>
  <si>
    <t>撤去　　受信機</t>
    <rPh sb="0" eb="2">
      <t>テッキョ</t>
    </rPh>
    <rPh sb="4" eb="7">
      <t>ジュシンキ</t>
    </rPh>
    <phoneticPr fontId="2"/>
  </si>
  <si>
    <t>20回線</t>
    <rPh sb="2" eb="4">
      <t>カイセン</t>
    </rPh>
    <phoneticPr fontId="2"/>
  </si>
  <si>
    <t>撤去　　自動閉鎖装置</t>
    <rPh sb="0" eb="2">
      <t>テッキョ</t>
    </rPh>
    <phoneticPr fontId="2"/>
  </si>
  <si>
    <t>ラッチ式</t>
    <rPh sb="3" eb="4">
      <t>シキ</t>
    </rPh>
    <phoneticPr fontId="2"/>
  </si>
  <si>
    <t>④-1</t>
    <phoneticPr fontId="2"/>
  </si>
  <si>
    <t>受変電設備工事</t>
    <rPh sb="0" eb="7">
      <t>ジュヘンデンセツビコウジ</t>
    </rPh>
    <phoneticPr fontId="2"/>
  </si>
  <si>
    <t>⑤-1</t>
    <phoneticPr fontId="2"/>
  </si>
  <si>
    <t>撤去　　電灯分電盤</t>
    <rPh sb="0" eb="2">
      <t>テッキョ</t>
    </rPh>
    <phoneticPr fontId="2"/>
  </si>
  <si>
    <t>L-5-1　　鋼板製露出型</t>
    <rPh sb="7" eb="10">
      <t>コウバンセイ</t>
    </rPh>
    <rPh sb="10" eb="12">
      <t>ロシュツ</t>
    </rPh>
    <rPh sb="12" eb="13">
      <t>カタ</t>
    </rPh>
    <phoneticPr fontId="2"/>
  </si>
  <si>
    <t>A402P</t>
    <phoneticPr fontId="2"/>
  </si>
  <si>
    <t>B201</t>
    <phoneticPr fontId="2"/>
  </si>
  <si>
    <t>⑤-2</t>
    <phoneticPr fontId="2"/>
  </si>
  <si>
    <t>撤去　高圧コンデンサ</t>
    <rPh sb="0" eb="2">
      <t>テッキョ</t>
    </rPh>
    <rPh sb="3" eb="5">
      <t>コウアツ</t>
    </rPh>
    <phoneticPr fontId="2"/>
  </si>
  <si>
    <t>106kvar</t>
  </si>
  <si>
    <t>79.8kvar</t>
  </si>
  <si>
    <t>撤去　高圧変成器盤</t>
    <rPh sb="0" eb="2">
      <t>テッキョ</t>
    </rPh>
    <rPh sb="3" eb="5">
      <t>コウアツ</t>
    </rPh>
    <rPh sb="5" eb="8">
      <t>ヘンセイキ</t>
    </rPh>
    <rPh sb="8" eb="9">
      <t>バン</t>
    </rPh>
    <phoneticPr fontId="2"/>
  </si>
  <si>
    <t>開放形</t>
    <rPh sb="0" eb="2">
      <t>カイホウ</t>
    </rPh>
    <rPh sb="2" eb="3">
      <t>カタチ</t>
    </rPh>
    <phoneticPr fontId="2"/>
  </si>
  <si>
    <t>撤去　高圧記録計盤</t>
    <rPh sb="3" eb="5">
      <t>コウアツ</t>
    </rPh>
    <rPh sb="5" eb="7">
      <t>キロク</t>
    </rPh>
    <rPh sb="7" eb="8">
      <t>ケイ</t>
    </rPh>
    <rPh sb="8" eb="9">
      <t>バン</t>
    </rPh>
    <phoneticPr fontId="2"/>
  </si>
  <si>
    <t>撤去　高圧受電盤</t>
    <rPh sb="3" eb="5">
      <t>コウアツ</t>
    </rPh>
    <rPh sb="5" eb="8">
      <t>ジュデンバン</t>
    </rPh>
    <phoneticPr fontId="2"/>
  </si>
  <si>
    <t>撤去　高圧コンデンサ盤</t>
    <rPh sb="3" eb="5">
      <t>コウアツ</t>
    </rPh>
    <rPh sb="10" eb="11">
      <t>バン</t>
    </rPh>
    <phoneticPr fontId="2"/>
  </si>
  <si>
    <t>高圧コンデンサ　106kvar×4</t>
    <rPh sb="0" eb="2">
      <t>コウアツ</t>
    </rPh>
    <phoneticPr fontId="2"/>
  </si>
  <si>
    <t>撤去　高圧配電盤　1</t>
    <rPh sb="3" eb="5">
      <t>コウアツ</t>
    </rPh>
    <rPh sb="5" eb="8">
      <t>ハイデンバン</t>
    </rPh>
    <phoneticPr fontId="2"/>
  </si>
  <si>
    <t>撤去　高圧配電盤　2</t>
    <rPh sb="3" eb="5">
      <t>コウアツ</t>
    </rPh>
    <rPh sb="5" eb="8">
      <t>ハイデンバン</t>
    </rPh>
    <phoneticPr fontId="2"/>
  </si>
  <si>
    <t>撤去　高圧配電盤　3</t>
    <rPh sb="3" eb="5">
      <t>コウアツ</t>
    </rPh>
    <rPh sb="5" eb="8">
      <t>ハイデンバン</t>
    </rPh>
    <phoneticPr fontId="2"/>
  </si>
  <si>
    <t>撤去　高圧配電盤　4</t>
    <rPh sb="3" eb="5">
      <t>コウアツ</t>
    </rPh>
    <rPh sb="5" eb="8">
      <t>ハイデンバン</t>
    </rPh>
    <phoneticPr fontId="2"/>
  </si>
  <si>
    <t>撤去　高圧配電盤　5</t>
    <rPh sb="3" eb="5">
      <t>コウアツ</t>
    </rPh>
    <rPh sb="5" eb="8">
      <t>ハイデンバン</t>
    </rPh>
    <phoneticPr fontId="2"/>
  </si>
  <si>
    <t>三相変圧器　20kVA</t>
    <rPh sb="0" eb="2">
      <t>サンソウ</t>
    </rPh>
    <rPh sb="2" eb="5">
      <t>ヘンアツキ</t>
    </rPh>
    <phoneticPr fontId="2"/>
  </si>
  <si>
    <t>撤去　低圧動力盤</t>
    <rPh sb="3" eb="5">
      <t>テイアツ</t>
    </rPh>
    <rPh sb="5" eb="7">
      <t>ドウリョク</t>
    </rPh>
    <rPh sb="7" eb="8">
      <t>バン</t>
    </rPh>
    <phoneticPr fontId="2"/>
  </si>
  <si>
    <t>スコット変圧器　5kVA</t>
    <rPh sb="4" eb="7">
      <t>ヘンアツキ</t>
    </rPh>
    <phoneticPr fontId="2"/>
  </si>
  <si>
    <t>撤去　低圧電灯盤</t>
    <rPh sb="3" eb="5">
      <t>テイアツ</t>
    </rPh>
    <rPh sb="5" eb="7">
      <t>デントウ</t>
    </rPh>
    <rPh sb="7" eb="8">
      <t>バン</t>
    </rPh>
    <phoneticPr fontId="2"/>
  </si>
  <si>
    <t>撤去　DGR補助継電器盤</t>
    <rPh sb="6" eb="8">
      <t>ホジョ</t>
    </rPh>
    <rPh sb="8" eb="12">
      <t>ケイデンキバン</t>
    </rPh>
    <phoneticPr fontId="2"/>
  </si>
  <si>
    <t>撤去　WHM盤</t>
    <rPh sb="6" eb="7">
      <t>バン</t>
    </rPh>
    <phoneticPr fontId="2"/>
  </si>
  <si>
    <t>※中身無し</t>
    <rPh sb="1" eb="3">
      <t>ナカミ</t>
    </rPh>
    <rPh sb="3" eb="4">
      <t>ナ</t>
    </rPh>
    <phoneticPr fontId="2"/>
  </si>
  <si>
    <t>撤去　電力監視盤　1</t>
    <rPh sb="3" eb="5">
      <t>デンリョク</t>
    </rPh>
    <rPh sb="5" eb="8">
      <t>カンシバン</t>
    </rPh>
    <phoneticPr fontId="2"/>
  </si>
  <si>
    <t>電力監視装置　×1</t>
    <rPh sb="0" eb="2">
      <t>デンリョク</t>
    </rPh>
    <rPh sb="2" eb="6">
      <t>カンシソウチ</t>
    </rPh>
    <phoneticPr fontId="2"/>
  </si>
  <si>
    <t>撤去　電力監視盤　2</t>
    <rPh sb="3" eb="5">
      <t>デンリョク</t>
    </rPh>
    <rPh sb="5" eb="8">
      <t>カンシバン</t>
    </rPh>
    <phoneticPr fontId="2"/>
  </si>
  <si>
    <t>撤去　ﾌﾚｰﾑﾊﾟｲﾌﾟ</t>
    <phoneticPr fontId="2"/>
  </si>
  <si>
    <t>32A</t>
    <phoneticPr fontId="2"/>
  </si>
  <si>
    <t>撤去　保護金網</t>
    <rPh sb="3" eb="5">
      <t>ホゴ</t>
    </rPh>
    <rPh sb="5" eb="7">
      <t>カナアミ</t>
    </rPh>
    <phoneticPr fontId="2"/>
  </si>
  <si>
    <t>1.6m×3.6m</t>
    <phoneticPr fontId="2"/>
  </si>
  <si>
    <t>搬出費　</t>
    <rPh sb="0" eb="3">
      <t>ハンシュツヒ</t>
    </rPh>
    <phoneticPr fontId="2"/>
  </si>
  <si>
    <t>2500kg×11面</t>
    <rPh sb="9" eb="10">
      <t>メン</t>
    </rPh>
    <phoneticPr fontId="2"/>
  </si>
  <si>
    <t>⑥-1</t>
    <phoneticPr fontId="2"/>
  </si>
  <si>
    <t>撤去　　電灯動力開閉器箱</t>
    <rPh sb="0" eb="2">
      <t>テッキョ</t>
    </rPh>
    <phoneticPr fontId="2"/>
  </si>
  <si>
    <t>LP-6-1　鋼板製自立型</t>
    <rPh sb="7" eb="10">
      <t>コウバンセイ</t>
    </rPh>
    <rPh sb="10" eb="12">
      <t>ジリツ</t>
    </rPh>
    <rPh sb="12" eb="13">
      <t>カタ</t>
    </rPh>
    <phoneticPr fontId="2"/>
  </si>
  <si>
    <t>撤去　　動力分電盤</t>
    <rPh sb="0" eb="2">
      <t>テッキョ</t>
    </rPh>
    <phoneticPr fontId="2"/>
  </si>
  <si>
    <t>P-6-2　 露出型</t>
    <rPh sb="7" eb="9">
      <t>ロシュツ</t>
    </rPh>
    <rPh sb="9" eb="10">
      <t>カタ</t>
    </rPh>
    <phoneticPr fontId="2"/>
  </si>
  <si>
    <t>L-6-2　 露出型</t>
    <rPh sb="7" eb="9">
      <t>ロシュツ</t>
    </rPh>
    <rPh sb="9" eb="10">
      <t>カタ</t>
    </rPh>
    <phoneticPr fontId="2"/>
  </si>
  <si>
    <t>⑥-2</t>
    <phoneticPr fontId="2"/>
  </si>
  <si>
    <t>A401</t>
    <phoneticPr fontId="2"/>
  </si>
  <si>
    <t>A402</t>
    <phoneticPr fontId="2"/>
  </si>
  <si>
    <t>A201</t>
    <phoneticPr fontId="2"/>
  </si>
  <si>
    <t>A202</t>
    <phoneticPr fontId="2"/>
  </si>
  <si>
    <t>WL201</t>
    <phoneticPr fontId="2"/>
  </si>
  <si>
    <t>WL401</t>
    <phoneticPr fontId="2"/>
  </si>
  <si>
    <t>1P15A×5　　樹脂ﾌﾟﾚｰﾄ</t>
    <rPh sb="9" eb="11">
      <t>ジュシ</t>
    </rPh>
    <phoneticPr fontId="2"/>
  </si>
  <si>
    <t>1P15A×3+1PL15A×2</t>
    <phoneticPr fontId="2"/>
  </si>
  <si>
    <t>2P15A×2　　　 　樹脂ﾌﾟﾚｰﾄ</t>
    <rPh sb="12" eb="14">
      <t>ジュシ</t>
    </rPh>
    <phoneticPr fontId="2"/>
  </si>
  <si>
    <t>2P15A×1 抜止　　樹脂ﾌﾟﾚｰﾄ</t>
    <rPh sb="8" eb="9">
      <t>ヌ</t>
    </rPh>
    <rPh sb="9" eb="10">
      <t>ト</t>
    </rPh>
    <rPh sb="12" eb="14">
      <t>ジュシ</t>
    </rPh>
    <phoneticPr fontId="2"/>
  </si>
  <si>
    <t>3P20A×1　　　 　樹脂ﾌﾟﾚｰﾄ</t>
    <rPh sb="12" eb="14">
      <t>ジュシ</t>
    </rPh>
    <phoneticPr fontId="2"/>
  </si>
  <si>
    <t>⑥-3</t>
    <phoneticPr fontId="2"/>
  </si>
  <si>
    <t>T-6-1　　鋼板製埋込型</t>
    <rPh sb="7" eb="10">
      <t>コウバンセイ</t>
    </rPh>
    <rPh sb="10" eb="12">
      <t>ウメコミ</t>
    </rPh>
    <rPh sb="12" eb="13">
      <t>カタ</t>
    </rPh>
    <phoneticPr fontId="2"/>
  </si>
  <si>
    <t>CAT5　樹脂ﾌﾟﾚｰﾄ</t>
    <rPh sb="5" eb="7">
      <t>ジュシ</t>
    </rPh>
    <phoneticPr fontId="2"/>
  </si>
  <si>
    <t>⑥-4</t>
    <phoneticPr fontId="2"/>
  </si>
  <si>
    <t>⑦-1</t>
    <phoneticPr fontId="2"/>
  </si>
  <si>
    <t>L-7-1　　　鋼板製露出型</t>
    <rPh sb="8" eb="11">
      <t>コウバンセイ</t>
    </rPh>
    <rPh sb="11" eb="13">
      <t>ロシュツ</t>
    </rPh>
    <rPh sb="13" eb="14">
      <t>カタ</t>
    </rPh>
    <phoneticPr fontId="2"/>
  </si>
  <si>
    <t>C401</t>
    <phoneticPr fontId="2"/>
  </si>
  <si>
    <t>SP</t>
    <phoneticPr fontId="2"/>
  </si>
  <si>
    <t>撤去　　押釦</t>
    <rPh sb="0" eb="2">
      <t>テッキョ</t>
    </rPh>
    <rPh sb="4" eb="6">
      <t>オシボタン</t>
    </rPh>
    <phoneticPr fontId="2"/>
  </si>
  <si>
    <t>⑦-2</t>
    <phoneticPr fontId="2"/>
  </si>
  <si>
    <t>撤去　　電話交換機</t>
    <rPh sb="0" eb="2">
      <t>テッキョ</t>
    </rPh>
    <rPh sb="4" eb="6">
      <t>デンワ</t>
    </rPh>
    <rPh sb="6" eb="9">
      <t>コウカンキ</t>
    </rPh>
    <phoneticPr fontId="2"/>
  </si>
  <si>
    <t>撤去　　放送アンプ</t>
    <rPh sb="0" eb="2">
      <t>テッキョ</t>
    </rPh>
    <rPh sb="4" eb="6">
      <t>ホウソウ</t>
    </rPh>
    <phoneticPr fontId="2"/>
  </si>
  <si>
    <t>卓上型120W</t>
    <rPh sb="0" eb="2">
      <t>タクジョウ</t>
    </rPh>
    <rPh sb="2" eb="3">
      <t>カタ</t>
    </rPh>
    <phoneticPr fontId="2"/>
  </si>
  <si>
    <t>撤去　　CDﾌﾟﾛｸﾞﾗﾑ</t>
    <rPh sb="0" eb="2">
      <t>テッキョ</t>
    </rPh>
    <phoneticPr fontId="2"/>
  </si>
  <si>
    <t>撤去　　ﾌﾟﾛｸﾞﾗﾑﾀｲﾏｰ</t>
    <rPh sb="0" eb="2">
      <t>テッキョ</t>
    </rPh>
    <phoneticPr fontId="2"/>
  </si>
  <si>
    <t>⑦-3</t>
    <phoneticPr fontId="2"/>
  </si>
  <si>
    <t>撤去　　自火報受信機</t>
    <rPh sb="0" eb="2">
      <t>テッキョ</t>
    </rPh>
    <rPh sb="4" eb="7">
      <t>ジカホウ</t>
    </rPh>
    <rPh sb="7" eb="10">
      <t>ジュシンキ</t>
    </rPh>
    <phoneticPr fontId="2"/>
  </si>
  <si>
    <t>80回線　　壁掛型</t>
    <rPh sb="2" eb="4">
      <t>カイセン</t>
    </rPh>
    <rPh sb="6" eb="8">
      <t>カベカケ</t>
    </rPh>
    <rPh sb="8" eb="9">
      <t>カタ</t>
    </rPh>
    <phoneticPr fontId="2"/>
  </si>
  <si>
    <t>⑧-1</t>
    <phoneticPr fontId="2"/>
  </si>
  <si>
    <t>P-8-1　防水露出型</t>
    <rPh sb="6" eb="8">
      <t>ボウスイ</t>
    </rPh>
    <rPh sb="8" eb="10">
      <t>ロシュツ</t>
    </rPh>
    <rPh sb="10" eb="11">
      <t>カタ</t>
    </rPh>
    <phoneticPr fontId="2"/>
  </si>
  <si>
    <t>P-8-2　防水鋼板製露出型</t>
    <rPh sb="6" eb="8">
      <t>ボウスイ</t>
    </rPh>
    <rPh sb="8" eb="11">
      <t>コウバンセイ</t>
    </rPh>
    <rPh sb="11" eb="13">
      <t>ロシュツ</t>
    </rPh>
    <rPh sb="13" eb="14">
      <t>カタ</t>
    </rPh>
    <phoneticPr fontId="2"/>
  </si>
  <si>
    <t>L-8-1　樹脂製露出型</t>
    <rPh sb="6" eb="9">
      <t>ジュシセイ</t>
    </rPh>
    <rPh sb="9" eb="12">
      <t>ロシュツカタ</t>
    </rPh>
    <phoneticPr fontId="2"/>
  </si>
  <si>
    <t>⑧-2</t>
    <phoneticPr fontId="2"/>
  </si>
  <si>
    <t>BL1</t>
    <phoneticPr fontId="2"/>
  </si>
  <si>
    <t>⑧-3</t>
    <phoneticPr fontId="2"/>
  </si>
  <si>
    <t>撤去　　電話機</t>
    <rPh sb="0" eb="2">
      <t>テッキョ</t>
    </rPh>
    <rPh sb="4" eb="7">
      <t>デンワキ</t>
    </rPh>
    <phoneticPr fontId="2"/>
  </si>
  <si>
    <t>撤去　　電話ローゼット</t>
    <rPh sb="0" eb="2">
      <t>テッキョ</t>
    </rPh>
    <rPh sb="4" eb="6">
      <t>デンワ</t>
    </rPh>
    <phoneticPr fontId="2"/>
  </si>
  <si>
    <t>撤去　　ﾃﾚﾋﾞ端子</t>
    <rPh sb="0" eb="2">
      <t>テッキョ</t>
    </rPh>
    <rPh sb="8" eb="10">
      <t>タンシ</t>
    </rPh>
    <phoneticPr fontId="2"/>
  </si>
  <si>
    <t>⑧-4</t>
    <phoneticPr fontId="2"/>
  </si>
  <si>
    <t>⑨-1</t>
    <phoneticPr fontId="2"/>
  </si>
  <si>
    <t>P-9-1　鋼板製埋込型</t>
    <rPh sb="6" eb="9">
      <t>コウバンセイ</t>
    </rPh>
    <rPh sb="9" eb="11">
      <t>ウメコミ</t>
    </rPh>
    <rPh sb="11" eb="12">
      <t>カタ</t>
    </rPh>
    <phoneticPr fontId="2"/>
  </si>
  <si>
    <t>撤去　　ボックス(扉付き）</t>
    <rPh sb="0" eb="2">
      <t>テッキョ</t>
    </rPh>
    <rPh sb="9" eb="10">
      <t>トビラ</t>
    </rPh>
    <rPh sb="10" eb="11">
      <t>ツキ</t>
    </rPh>
    <phoneticPr fontId="2"/>
  </si>
  <si>
    <t>W900　H1000　D200</t>
    <phoneticPr fontId="2"/>
  </si>
  <si>
    <t>⑨-2</t>
    <phoneticPr fontId="2"/>
  </si>
  <si>
    <t>⑨-3</t>
    <phoneticPr fontId="2"/>
  </si>
  <si>
    <t>弱電・自動火災報知設備工事</t>
    <rPh sb="0" eb="2">
      <t>ジャクデン</t>
    </rPh>
    <rPh sb="3" eb="5">
      <t>ジドウ</t>
    </rPh>
    <rPh sb="5" eb="7">
      <t>カサイ</t>
    </rPh>
    <rPh sb="7" eb="9">
      <t>ホウチ</t>
    </rPh>
    <rPh sb="9" eb="13">
      <t>セツビコウジ</t>
    </rPh>
    <phoneticPr fontId="2"/>
  </si>
  <si>
    <t>⑪-1</t>
    <phoneticPr fontId="2"/>
  </si>
  <si>
    <t>1P15A×1+動作表示付×1</t>
    <rPh sb="8" eb="10">
      <t>ドウサ</t>
    </rPh>
    <rPh sb="10" eb="12">
      <t>ヒョウジ</t>
    </rPh>
    <rPh sb="12" eb="13">
      <t>ツキ</t>
    </rPh>
    <phoneticPr fontId="2"/>
  </si>
  <si>
    <t>⑪-2</t>
    <phoneticPr fontId="2"/>
  </si>
  <si>
    <t>撤去　　弱電盤端子盤</t>
    <rPh sb="0" eb="2">
      <t>テッキョ</t>
    </rPh>
    <rPh sb="4" eb="7">
      <t>ジャクデンバン</t>
    </rPh>
    <rPh sb="7" eb="10">
      <t>タンシバン</t>
    </rPh>
    <phoneticPr fontId="2"/>
  </si>
  <si>
    <t>撤去　　HUB</t>
    <rPh sb="0" eb="2">
      <t>テッキョ</t>
    </rPh>
    <phoneticPr fontId="2"/>
  </si>
  <si>
    <t>24ﾎﾟｰﾄ</t>
    <phoneticPr fontId="2"/>
  </si>
  <si>
    <t>差動式　2種　露出型</t>
    <rPh sb="0" eb="3">
      <t>サドウシキ</t>
    </rPh>
    <rPh sb="5" eb="6">
      <t>シュ</t>
    </rPh>
    <rPh sb="7" eb="9">
      <t>ロシュツ</t>
    </rPh>
    <rPh sb="9" eb="10">
      <t>カタ</t>
    </rPh>
    <phoneticPr fontId="2"/>
  </si>
  <si>
    <t>⑭-1</t>
    <phoneticPr fontId="2"/>
  </si>
  <si>
    <t>L-14-1　　樹脂製露出型</t>
    <rPh sb="8" eb="11">
      <t>ジュシセイ</t>
    </rPh>
    <rPh sb="11" eb="13">
      <t>ロシュツ</t>
    </rPh>
    <rPh sb="13" eb="14">
      <t>カタ</t>
    </rPh>
    <phoneticPr fontId="2"/>
  </si>
  <si>
    <t>DL</t>
    <phoneticPr fontId="2"/>
  </si>
  <si>
    <t>⑯-1</t>
    <phoneticPr fontId="2"/>
  </si>
  <si>
    <t>㉒-1</t>
    <phoneticPr fontId="2"/>
  </si>
  <si>
    <t>受変電設備工事</t>
    <rPh sb="0" eb="4">
      <t>ジュヘンデンセツビ</t>
    </rPh>
    <rPh sb="4" eb="6">
      <t>コウジ</t>
    </rPh>
    <phoneticPr fontId="2"/>
  </si>
  <si>
    <t>高圧引込み設備工事</t>
    <rPh sb="0" eb="1">
      <t>コウアツ</t>
    </rPh>
    <rPh sb="1" eb="3">
      <t>ヒキコミ</t>
    </rPh>
    <rPh sb="4" eb="6">
      <t>セツビ</t>
    </rPh>
    <rPh sb="6" eb="8">
      <t>コウジ</t>
    </rPh>
    <phoneticPr fontId="2"/>
  </si>
  <si>
    <t>幹線動力設備工事</t>
    <rPh sb="0" eb="1">
      <t>カンセン</t>
    </rPh>
    <rPh sb="1" eb="3">
      <t>ドウリョク</t>
    </rPh>
    <rPh sb="3" eb="5">
      <t>セツビ</t>
    </rPh>
    <rPh sb="5" eb="7">
      <t>コウジ</t>
    </rPh>
    <phoneticPr fontId="2"/>
  </si>
  <si>
    <t>電灯(外灯)設備工事</t>
    <rPh sb="0" eb="2">
      <t>デントウ</t>
    </rPh>
    <rPh sb="3" eb="5">
      <t>ガイトウ</t>
    </rPh>
    <rPh sb="6" eb="10">
      <t>セツビコウジ</t>
    </rPh>
    <phoneticPr fontId="2"/>
  </si>
  <si>
    <t>構内配電線路設備工事</t>
    <rPh sb="0" eb="6">
      <t>コウナイハイデンセンロ</t>
    </rPh>
    <rPh sb="6" eb="10">
      <t>セツビコウジ</t>
    </rPh>
    <phoneticPr fontId="2"/>
  </si>
  <si>
    <t>㉖-1</t>
    <phoneticPr fontId="2"/>
  </si>
  <si>
    <t>2面体</t>
    <rPh sb="1" eb="3">
      <t>メンタイ</t>
    </rPh>
    <phoneticPr fontId="2"/>
  </si>
  <si>
    <t>撤去　　キュービクルＡ</t>
    <rPh sb="0" eb="2">
      <t>テッキョ</t>
    </rPh>
    <phoneticPr fontId="2"/>
  </si>
  <si>
    <t>W1800　H2300　D1900</t>
  </si>
  <si>
    <t>撤去　　三相変圧器</t>
    <rPh sb="0" eb="2">
      <t>テッキョ</t>
    </rPh>
    <rPh sb="4" eb="6">
      <t>サンソウ</t>
    </rPh>
    <rPh sb="6" eb="9">
      <t>ヘンアツキ</t>
    </rPh>
    <phoneticPr fontId="2"/>
  </si>
  <si>
    <t>200kVA</t>
    <phoneticPr fontId="2"/>
  </si>
  <si>
    <t>撤去　　ｽｺｯﾄ変圧器</t>
    <rPh sb="0" eb="2">
      <t>テッキョ</t>
    </rPh>
    <rPh sb="8" eb="11">
      <t>ヘンアツキ</t>
    </rPh>
    <phoneticPr fontId="2"/>
  </si>
  <si>
    <t>2ｋVA</t>
    <phoneticPr fontId="2"/>
  </si>
  <si>
    <t>搬出費　キュービクルＡ</t>
    <rPh sb="0" eb="3">
      <t>ハンシュツヒ</t>
    </rPh>
    <phoneticPr fontId="2"/>
  </si>
  <si>
    <t>2300kg</t>
    <phoneticPr fontId="2"/>
  </si>
  <si>
    <t>ｔ</t>
    <phoneticPr fontId="2"/>
  </si>
  <si>
    <t>5面体</t>
    <rPh sb="1" eb="3">
      <t>メンタイ</t>
    </rPh>
    <phoneticPr fontId="2"/>
  </si>
  <si>
    <t>撤去　　キュービクルＢ</t>
    <rPh sb="0" eb="2">
      <t>テッキョ</t>
    </rPh>
    <phoneticPr fontId="2"/>
  </si>
  <si>
    <t>W4000　H2350　D1500</t>
  </si>
  <si>
    <t>300kVA</t>
    <phoneticPr fontId="2"/>
  </si>
  <si>
    <t>撤去　　単相変圧器</t>
    <rPh sb="0" eb="2">
      <t>テッキョ</t>
    </rPh>
    <rPh sb="4" eb="6">
      <t>タンソウ</t>
    </rPh>
    <rPh sb="6" eb="9">
      <t>ヘンアツキ</t>
    </rPh>
    <phoneticPr fontId="2"/>
  </si>
  <si>
    <t>75kVA</t>
    <phoneticPr fontId="2"/>
  </si>
  <si>
    <t>撤去　　高圧ｺﾝﾃﾞﾝｻ</t>
    <rPh sb="0" eb="2">
      <t>テッキョ</t>
    </rPh>
    <rPh sb="4" eb="6">
      <t>コウアツ</t>
    </rPh>
    <phoneticPr fontId="2"/>
  </si>
  <si>
    <t>搬出費　キュービクルＢ</t>
    <rPh sb="0" eb="3">
      <t>ハンシュツヒ</t>
    </rPh>
    <phoneticPr fontId="2"/>
  </si>
  <si>
    <t>4300kg</t>
    <phoneticPr fontId="2"/>
  </si>
  <si>
    <t>㉖-2</t>
    <phoneticPr fontId="2"/>
  </si>
  <si>
    <t>7.2kV　300A　方向性</t>
    <rPh sb="11" eb="14">
      <t>ホウコウセイ</t>
    </rPh>
    <phoneticPr fontId="2"/>
  </si>
  <si>
    <t>撤去　高圧気中開閉器</t>
    <rPh sb="0" eb="2">
      <t>テッキョ</t>
    </rPh>
    <rPh sb="3" eb="5">
      <t>コウアツ</t>
    </rPh>
    <rPh sb="5" eb="7">
      <t>キチュウ</t>
    </rPh>
    <rPh sb="7" eb="10">
      <t>カイヘイキ</t>
    </rPh>
    <phoneticPr fontId="2"/>
  </si>
  <si>
    <t>LA・VT内蔵　SUS製</t>
    <rPh sb="5" eb="7">
      <t>ナイゾウ</t>
    </rPh>
    <rPh sb="11" eb="12">
      <t>セイ</t>
    </rPh>
    <phoneticPr fontId="2"/>
  </si>
  <si>
    <t>撤去　コンクリート柱　</t>
    <rPh sb="0" eb="2">
      <t>テッキョ</t>
    </rPh>
    <rPh sb="9" eb="10">
      <t>ハシラ</t>
    </rPh>
    <phoneticPr fontId="2"/>
  </si>
  <si>
    <t>CP12-19-3.5</t>
  </si>
  <si>
    <t>建柱車</t>
    <rPh sb="0" eb="1">
      <t>タ</t>
    </rPh>
    <rPh sb="1" eb="2">
      <t>ハシラ</t>
    </rPh>
    <rPh sb="2" eb="3">
      <t>クルマ</t>
    </rPh>
    <phoneticPr fontId="2"/>
  </si>
  <si>
    <t>ｵｰｶﾞ径　450mm　吊能力2.9t</t>
    <rPh sb="4" eb="5">
      <t>ケイ</t>
    </rPh>
    <rPh sb="12" eb="13">
      <t>ツ</t>
    </rPh>
    <rPh sb="13" eb="15">
      <t>ノウリョク</t>
    </rPh>
    <phoneticPr fontId="2"/>
  </si>
  <si>
    <t>撤去　装柱材</t>
    <rPh sb="0" eb="2">
      <t>テッキョ</t>
    </rPh>
    <rPh sb="3" eb="5">
      <t>ソウチュウ</t>
    </rPh>
    <rPh sb="5" eb="6">
      <t>ザイ</t>
    </rPh>
    <phoneticPr fontId="2"/>
  </si>
  <si>
    <t>撤去　支線材</t>
    <rPh sb="0" eb="2">
      <t>テッキョ</t>
    </rPh>
    <rPh sb="3" eb="6">
      <t>シセンザイ</t>
    </rPh>
    <phoneticPr fontId="2"/>
  </si>
  <si>
    <t>撤去　電線</t>
    <rPh sb="0" eb="2">
      <t>テッキョ</t>
    </rPh>
    <rPh sb="3" eb="5">
      <t>デンセン</t>
    </rPh>
    <phoneticPr fontId="2"/>
  </si>
  <si>
    <t>IV14　　     管内</t>
    <rPh sb="11" eb="13">
      <t>カンナイ</t>
    </rPh>
    <phoneticPr fontId="2"/>
  </si>
  <si>
    <t>ｍ</t>
  </si>
  <si>
    <t>IV38　　　 　管内</t>
    <rPh sb="9" eb="11">
      <t>カンナイ</t>
    </rPh>
    <phoneticPr fontId="2"/>
  </si>
  <si>
    <t>撤去　ケーブル</t>
    <rPh sb="0" eb="2">
      <t>テッキョ</t>
    </rPh>
    <phoneticPr fontId="2"/>
  </si>
  <si>
    <t>VVF2.0-2C　　管内</t>
    <rPh sb="11" eb="13">
      <t>カンナイ</t>
    </rPh>
    <phoneticPr fontId="2"/>
  </si>
  <si>
    <t>6KV　CVT38   管内</t>
    <rPh sb="12" eb="14">
      <t>カンナイ</t>
    </rPh>
    <phoneticPr fontId="2"/>
  </si>
  <si>
    <t>6KV　CVT38   FEP内</t>
    <rPh sb="15" eb="16">
      <t>ナイ</t>
    </rPh>
    <phoneticPr fontId="2"/>
  </si>
  <si>
    <t>6KV　CVT38   架空　6ｍ</t>
    <rPh sb="12" eb="14">
      <t>カクウ</t>
    </rPh>
    <phoneticPr fontId="2"/>
  </si>
  <si>
    <t>径間</t>
    <rPh sb="0" eb="2">
      <t>ケイカン</t>
    </rPh>
    <phoneticPr fontId="2"/>
  </si>
  <si>
    <t>撤去　硬質ﾎﾟﾘ塩化ﾋﾞﾆﾙ管</t>
    <rPh sb="0" eb="2">
      <t>テッキョ</t>
    </rPh>
    <rPh sb="14" eb="15">
      <t>カン</t>
    </rPh>
    <phoneticPr fontId="2"/>
  </si>
  <si>
    <t>VU200　      地中</t>
    <rPh sb="12" eb="14">
      <t>チチュウ</t>
    </rPh>
    <phoneticPr fontId="2"/>
  </si>
  <si>
    <t>VU250　      地中</t>
    <phoneticPr fontId="2"/>
  </si>
  <si>
    <t>VU300　      地中</t>
    <phoneticPr fontId="2"/>
  </si>
  <si>
    <t>撤去　電線管</t>
    <rPh sb="0" eb="2">
      <t>テッキョ</t>
    </rPh>
    <rPh sb="3" eb="6">
      <t>デンセンカン</t>
    </rPh>
    <phoneticPr fontId="2"/>
  </si>
  <si>
    <t>FEP80　      地中</t>
    <phoneticPr fontId="2"/>
  </si>
  <si>
    <t>撤去　ﾊﾝﾄﾞﾎｰﾙ</t>
    <rPh sb="0" eb="2">
      <t>テッキョ</t>
    </rPh>
    <phoneticPr fontId="2"/>
  </si>
  <si>
    <t>A　800×800×1400-R8K-60</t>
  </si>
  <si>
    <t>B　800×900×1400-R8K-60</t>
  </si>
  <si>
    <t>C　800×900×1500-R8K-60</t>
  </si>
  <si>
    <t>D　1000×1000×1200-R8K-60</t>
  </si>
  <si>
    <t>H　800×800×1500-R8K-60</t>
  </si>
  <si>
    <t>土工費</t>
    <rPh sb="0" eb="3">
      <t>ドコウヒ</t>
    </rPh>
    <phoneticPr fontId="2"/>
  </si>
  <si>
    <t>根切り 　機械ﾊﾞｯｸﾎｳ0.13</t>
    <rPh sb="0" eb="2">
      <t>ネギ</t>
    </rPh>
    <rPh sb="5" eb="7">
      <t>キカイ</t>
    </rPh>
    <phoneticPr fontId="6"/>
  </si>
  <si>
    <t>㎥</t>
  </si>
  <si>
    <t>埋戻し　 機械ﾊﾞｯｸﾎｳ0.13</t>
    <rPh sb="0" eb="2">
      <t>ウメモド</t>
    </rPh>
    <phoneticPr fontId="6"/>
  </si>
  <si>
    <t>機械運搬費</t>
    <rPh sb="0" eb="2">
      <t>キカイ</t>
    </rPh>
    <rPh sb="2" eb="5">
      <t>ウンパンヒ</t>
    </rPh>
    <phoneticPr fontId="2"/>
  </si>
  <si>
    <t>㉖-3</t>
    <phoneticPr fontId="2"/>
  </si>
  <si>
    <t>IV8 　　     管内</t>
    <rPh sb="11" eb="13">
      <t>カンナイ</t>
    </rPh>
    <phoneticPr fontId="2"/>
  </si>
  <si>
    <t>IV60　　　 　管内</t>
    <rPh sb="9" eb="11">
      <t>カンナイ</t>
    </rPh>
    <phoneticPr fontId="2"/>
  </si>
  <si>
    <t>CV3.5-2C　 　FEP内</t>
    <rPh sb="14" eb="15">
      <t>ナイ</t>
    </rPh>
    <phoneticPr fontId="2"/>
  </si>
  <si>
    <t>CV3.5-3C　 　管内</t>
    <rPh sb="11" eb="13">
      <t>カンナイ</t>
    </rPh>
    <rPh sb="12" eb="13">
      <t>ナイ</t>
    </rPh>
    <phoneticPr fontId="2"/>
  </si>
  <si>
    <t>CV3.5-3C　 　FEP内</t>
    <rPh sb="14" eb="15">
      <t>ナイ</t>
    </rPh>
    <phoneticPr fontId="2"/>
  </si>
  <si>
    <t>CV5.5-3C　 　FEP内</t>
    <rPh sb="14" eb="15">
      <t>ナイ</t>
    </rPh>
    <phoneticPr fontId="2"/>
  </si>
  <si>
    <t>CV8-3C　　 　FEP内</t>
    <rPh sb="13" eb="14">
      <t>ナイ</t>
    </rPh>
    <phoneticPr fontId="2"/>
  </si>
  <si>
    <t>CV14-3C　　　FEP内</t>
    <rPh sb="13" eb="14">
      <t>ナイ</t>
    </rPh>
    <phoneticPr fontId="2"/>
  </si>
  <si>
    <t>CV38-3C　　　管内</t>
    <rPh sb="10" eb="12">
      <t>カンナイ</t>
    </rPh>
    <rPh sb="11" eb="12">
      <t>ナイ</t>
    </rPh>
    <phoneticPr fontId="2"/>
  </si>
  <si>
    <t>CV38-3C　　　FEP内</t>
    <rPh sb="13" eb="14">
      <t>ナイ</t>
    </rPh>
    <phoneticPr fontId="2"/>
  </si>
  <si>
    <t>CV60-3C　　　管内</t>
    <rPh sb="10" eb="12">
      <t>カンナイ</t>
    </rPh>
    <rPh sb="11" eb="12">
      <t>ナイ</t>
    </rPh>
    <phoneticPr fontId="2"/>
  </si>
  <si>
    <t>CV60-3C　　　FEP内</t>
    <rPh sb="13" eb="14">
      <t>ナイ</t>
    </rPh>
    <phoneticPr fontId="2"/>
  </si>
  <si>
    <t>CV100-3C 　　管内</t>
    <rPh sb="11" eb="13">
      <t>カンナイ</t>
    </rPh>
    <rPh sb="12" eb="13">
      <t>ナイ</t>
    </rPh>
    <phoneticPr fontId="2"/>
  </si>
  <si>
    <t>CV100-3C 　　FEP内</t>
    <rPh sb="14" eb="15">
      <t>ナイ</t>
    </rPh>
    <phoneticPr fontId="2"/>
  </si>
  <si>
    <t>CV3.5-4C　 　FEP内</t>
    <rPh sb="14" eb="15">
      <t>ナイ</t>
    </rPh>
    <phoneticPr fontId="2"/>
  </si>
  <si>
    <t>CV8-4C　　 　FEP内</t>
    <rPh sb="13" eb="14">
      <t>ナイ</t>
    </rPh>
    <phoneticPr fontId="2"/>
  </si>
  <si>
    <t>CVT22 　　 　FEP内</t>
    <rPh sb="13" eb="14">
      <t>ナイ</t>
    </rPh>
    <phoneticPr fontId="2"/>
  </si>
  <si>
    <t>CVT38 　　 　FEP内</t>
    <rPh sb="13" eb="14">
      <t>ナイ</t>
    </rPh>
    <phoneticPr fontId="2"/>
  </si>
  <si>
    <t>CVT60 　　 　FEP内</t>
    <rPh sb="13" eb="14">
      <t>ナイ</t>
    </rPh>
    <phoneticPr fontId="2"/>
  </si>
  <si>
    <t>CVT100  　 　FEP内</t>
    <rPh sb="14" eb="15">
      <t>ナイ</t>
    </rPh>
    <phoneticPr fontId="2"/>
  </si>
  <si>
    <t>CVT150  　 　FEP内</t>
    <rPh sb="14" eb="15">
      <t>ナイ</t>
    </rPh>
    <phoneticPr fontId="2"/>
  </si>
  <si>
    <t>CVT200  　 　FEP内</t>
    <rPh sb="14" eb="15">
      <t>ナイ</t>
    </rPh>
    <phoneticPr fontId="2"/>
  </si>
  <si>
    <t>CVV1.25-4C   FEP内</t>
    <rPh sb="16" eb="17">
      <t>ナイ</t>
    </rPh>
    <phoneticPr fontId="2"/>
  </si>
  <si>
    <t>FEP30　      地中</t>
    <phoneticPr fontId="2"/>
  </si>
  <si>
    <t>FEP40　      地中</t>
    <phoneticPr fontId="2"/>
  </si>
  <si>
    <t>FEP50　      地中</t>
    <phoneticPr fontId="2"/>
  </si>
  <si>
    <t>FEP65　      地中</t>
    <phoneticPr fontId="2"/>
  </si>
  <si>
    <t>FEP100　      地中</t>
    <phoneticPr fontId="2"/>
  </si>
  <si>
    <t>撤去　金属ダクト</t>
    <rPh sb="0" eb="2">
      <t>テッキョ</t>
    </rPh>
    <rPh sb="3" eb="5">
      <t>キンゾク</t>
    </rPh>
    <phoneticPr fontId="2"/>
  </si>
  <si>
    <t>AS1000×800　WP　</t>
    <phoneticPr fontId="2"/>
  </si>
  <si>
    <t>E　800×800×900-R8K-60</t>
  </si>
  <si>
    <t>F　600×600×900-R8K-60</t>
  </si>
  <si>
    <t>G　900×900×900-R8K-60</t>
  </si>
  <si>
    <t>根切り　機械ﾊﾞｯｸﾎｳ0.13</t>
    <rPh sb="0" eb="2">
      <t>ネギ</t>
    </rPh>
    <rPh sb="4" eb="6">
      <t>キカイ</t>
    </rPh>
    <phoneticPr fontId="6"/>
  </si>
  <si>
    <t>埋戻し　機械ﾊﾞｯｸﾎｳ0.13</t>
    <rPh sb="0" eb="2">
      <t>ウメモド</t>
    </rPh>
    <rPh sb="4" eb="6">
      <t>キカイ</t>
    </rPh>
    <phoneticPr fontId="6"/>
  </si>
  <si>
    <t>㉖-4</t>
    <phoneticPr fontId="2"/>
  </si>
  <si>
    <t>LBF2RP-10</t>
  </si>
  <si>
    <t>外灯　HF400W</t>
    <rPh sb="0" eb="2">
      <t>ガイトウ</t>
    </rPh>
    <phoneticPr fontId="2"/>
  </si>
  <si>
    <t>撤去　　ポール</t>
    <rPh sb="0" eb="2">
      <t>テッキョ</t>
    </rPh>
    <phoneticPr fontId="2"/>
  </si>
  <si>
    <t>4.5m　　人力</t>
    <rPh sb="6" eb="8">
      <t>ジンリキ</t>
    </rPh>
    <phoneticPr fontId="2"/>
  </si>
  <si>
    <t>撤去　　鋼管ポール</t>
    <rPh sb="0" eb="2">
      <t>テッキョ</t>
    </rPh>
    <rPh sb="4" eb="6">
      <t>コウカン</t>
    </rPh>
    <phoneticPr fontId="2"/>
  </si>
  <si>
    <t>6m　　　人力</t>
    <rPh sb="5" eb="7">
      <t>ジンリキ</t>
    </rPh>
    <phoneticPr fontId="2"/>
  </si>
  <si>
    <t>撤去　　ｺﾝｸﾘｰﾄ基礎</t>
    <rPh sb="0" eb="2">
      <t>テッキョ</t>
    </rPh>
    <rPh sb="10" eb="12">
      <t>キソ</t>
    </rPh>
    <phoneticPr fontId="2"/>
  </si>
  <si>
    <t>撤去　架空ケーブル</t>
    <rPh sb="0" eb="2">
      <t>テッキョ</t>
    </rPh>
    <rPh sb="3" eb="5">
      <t>カクウ</t>
    </rPh>
    <phoneticPr fontId="2"/>
  </si>
  <si>
    <t>DV2R-2.0　　(54m)</t>
    <phoneticPr fontId="2"/>
  </si>
  <si>
    <t>HIVE22　　 　露出</t>
    <rPh sb="10" eb="12">
      <t>ロシュツ</t>
    </rPh>
    <phoneticPr fontId="2"/>
  </si>
  <si>
    <t>㉖-5</t>
    <phoneticPr fontId="2"/>
  </si>
  <si>
    <t>撤去　監視カメラ</t>
    <rPh sb="0" eb="2">
      <t>テッキョ</t>
    </rPh>
    <rPh sb="3" eb="5">
      <t>カンシ</t>
    </rPh>
    <phoneticPr fontId="2"/>
  </si>
  <si>
    <t>CVV2-3C 　  　管内</t>
    <rPh sb="12" eb="14">
      <t>カンナイ</t>
    </rPh>
    <rPh sb="13" eb="14">
      <t>ナイ</t>
    </rPh>
    <phoneticPr fontId="2"/>
  </si>
  <si>
    <t>CVV2-3C 　  　FEP内</t>
    <rPh sb="15" eb="16">
      <t>ナイ</t>
    </rPh>
    <phoneticPr fontId="2"/>
  </si>
  <si>
    <t>CVV2-5C 　  　FEP内</t>
    <rPh sb="15" eb="16">
      <t>ナイ</t>
    </rPh>
    <phoneticPr fontId="2"/>
  </si>
  <si>
    <t>PVC2-3C 　  　FEP内</t>
    <rPh sb="15" eb="16">
      <t>ナイ</t>
    </rPh>
    <phoneticPr fontId="2"/>
  </si>
  <si>
    <t>PVC2-6C 　  　管内</t>
    <rPh sb="12" eb="14">
      <t>カンナイ</t>
    </rPh>
    <rPh sb="13" eb="14">
      <t>ナイ</t>
    </rPh>
    <phoneticPr fontId="2"/>
  </si>
  <si>
    <t>PVC2-6C 　  　FEP内</t>
    <rPh sb="15" eb="16">
      <t>ナイ</t>
    </rPh>
    <phoneticPr fontId="2"/>
  </si>
  <si>
    <t>UTP0.5-4P　　 FEP内</t>
    <phoneticPr fontId="2"/>
  </si>
  <si>
    <t>光ケーブル6C　FEP内</t>
    <rPh sb="0" eb="1">
      <t>ヒカリ</t>
    </rPh>
    <phoneticPr fontId="2"/>
  </si>
  <si>
    <t>TKEV0.4-30P 　FEP内</t>
    <phoneticPr fontId="2"/>
  </si>
  <si>
    <t>TKEV0.4-100P  FEP内</t>
    <phoneticPr fontId="2"/>
  </si>
  <si>
    <t>TKEV0.5-5P    FEP内</t>
    <phoneticPr fontId="2"/>
  </si>
  <si>
    <t>TKEV0.5-10P   FEP内</t>
    <phoneticPr fontId="2"/>
  </si>
  <si>
    <t>EBT0.5-1P     FEP内</t>
    <phoneticPr fontId="2"/>
  </si>
  <si>
    <t>CPEV0.9-1P    FEP内</t>
    <phoneticPr fontId="2"/>
  </si>
  <si>
    <t>CPEV0.9-3P    FEP内</t>
    <phoneticPr fontId="2"/>
  </si>
  <si>
    <t>CPEV0.9-15P   管内</t>
    <rPh sb="14" eb="16">
      <t>カンナイ</t>
    </rPh>
    <phoneticPr fontId="2"/>
  </si>
  <si>
    <t>CPEV0.9-15P   FEP内</t>
    <phoneticPr fontId="2"/>
  </si>
  <si>
    <t>CPEV1.2-2P　　FEP内</t>
    <phoneticPr fontId="2"/>
  </si>
  <si>
    <t>CPEV1.2-3P　　管内</t>
    <rPh sb="12" eb="14">
      <t>カンナイ</t>
    </rPh>
    <phoneticPr fontId="2"/>
  </si>
  <si>
    <t>CPEV1.2-3P　　FEP内</t>
    <phoneticPr fontId="2"/>
  </si>
  <si>
    <t>CPEV1.2-5P　　管内</t>
    <rPh sb="12" eb="14">
      <t>カンナイ</t>
    </rPh>
    <phoneticPr fontId="2"/>
  </si>
  <si>
    <t>CPEV1.2-5P　　FEP内</t>
    <phoneticPr fontId="2"/>
  </si>
  <si>
    <t>HP0.9-10P　　 管内</t>
    <rPh sb="12" eb="14">
      <t>カンナイ</t>
    </rPh>
    <phoneticPr fontId="2"/>
  </si>
  <si>
    <t>HP0.9-10P　 　FEP内</t>
    <phoneticPr fontId="2"/>
  </si>
  <si>
    <t>HP1.2-4C　　  FEP内</t>
    <phoneticPr fontId="2"/>
  </si>
  <si>
    <t>HP1.2-5P　　  FEP内</t>
    <phoneticPr fontId="2"/>
  </si>
  <si>
    <t>HP1.2-10P　 　FEP内</t>
    <phoneticPr fontId="2"/>
  </si>
  <si>
    <t>AE1.2-4C　　  FEP内</t>
    <phoneticPr fontId="2"/>
  </si>
  <si>
    <t>発生材処分</t>
    <rPh sb="0" eb="5">
      <t>ハッセイザイショブン</t>
    </rPh>
    <phoneticPr fontId="2"/>
  </si>
  <si>
    <t>10tコンテナ車,20～30㎥</t>
    <rPh sb="7" eb="8">
      <t>シャ</t>
    </rPh>
    <phoneticPr fontId="2"/>
  </si>
  <si>
    <t>片道25km程度</t>
    <rPh sb="0" eb="2">
      <t>カタミチ</t>
    </rPh>
    <rPh sb="6" eb="8">
      <t>テイド</t>
    </rPh>
    <phoneticPr fontId="2"/>
  </si>
  <si>
    <t>混合廃棄物</t>
    <rPh sb="0" eb="2">
      <t>コンゴウ</t>
    </rPh>
    <rPh sb="2" eb="5">
      <t>ハイキブツ</t>
    </rPh>
    <phoneticPr fontId="2"/>
  </si>
  <si>
    <t>ｍ3</t>
    <phoneticPr fontId="2"/>
  </si>
  <si>
    <t>蛍光灯類</t>
    <rPh sb="0" eb="3">
      <t>ケイコウトウ</t>
    </rPh>
    <rPh sb="3" eb="4">
      <t>ルイ</t>
    </rPh>
    <phoneticPr fontId="2"/>
  </si>
  <si>
    <t>廃プラスチック類</t>
    <rPh sb="0" eb="1">
      <t>ハイ</t>
    </rPh>
    <rPh sb="7" eb="8">
      <t>ルイ</t>
    </rPh>
    <phoneticPr fontId="2"/>
  </si>
  <si>
    <t>コンクリート無筋</t>
    <rPh sb="6" eb="8">
      <t>ムキン</t>
    </rPh>
    <phoneticPr fontId="2"/>
  </si>
  <si>
    <t>コンクリート有筋</t>
    <rPh sb="6" eb="7">
      <t>ア</t>
    </rPh>
    <rPh sb="7" eb="8">
      <t>スジ</t>
    </rPh>
    <phoneticPr fontId="2"/>
  </si>
  <si>
    <t>金属くず</t>
    <rPh sb="0" eb="2">
      <t>キンゾク</t>
    </rPh>
    <phoneticPr fontId="2"/>
  </si>
  <si>
    <t>機械設備工事</t>
    <rPh sb="0" eb="6">
      <t>キカイセツビコウジ</t>
    </rPh>
    <phoneticPr fontId="4"/>
  </si>
  <si>
    <t>工場棟解体撤去</t>
    <rPh sb="0" eb="7">
      <t>コウジョウトウカイタイテッキョ</t>
    </rPh>
    <phoneticPr fontId="2"/>
  </si>
  <si>
    <t>該当なし</t>
    <rPh sb="0" eb="2">
      <t>ガイトウ</t>
    </rPh>
    <phoneticPr fontId="2"/>
  </si>
  <si>
    <t>切粉置場解体撤去</t>
    <rPh sb="0" eb="1">
      <t>セツ</t>
    </rPh>
    <rPh sb="1" eb="2">
      <t>フン</t>
    </rPh>
    <rPh sb="2" eb="4">
      <t>オキバ</t>
    </rPh>
    <rPh sb="4" eb="8">
      <t>カイタイテッキョ</t>
    </rPh>
    <phoneticPr fontId="2"/>
  </si>
  <si>
    <t>変電所棟解体撤去</t>
    <rPh sb="0" eb="3">
      <t>ヘンデンジョ</t>
    </rPh>
    <rPh sb="3" eb="4">
      <t>トウ</t>
    </rPh>
    <rPh sb="4" eb="8">
      <t>カイタイテッキョ</t>
    </rPh>
    <phoneticPr fontId="2"/>
  </si>
  <si>
    <t>切断工場棟解体撤去</t>
    <rPh sb="0" eb="4">
      <t>セツダンコウジョウ</t>
    </rPh>
    <rPh sb="4" eb="5">
      <t>トウ</t>
    </rPh>
    <rPh sb="5" eb="9">
      <t>カイタイテッキョ</t>
    </rPh>
    <phoneticPr fontId="2"/>
  </si>
  <si>
    <t>受付棟解体撤去</t>
    <rPh sb="0" eb="2">
      <t>ウケツケ</t>
    </rPh>
    <rPh sb="2" eb="3">
      <t>トウ</t>
    </rPh>
    <rPh sb="3" eb="5">
      <t>カイタイ</t>
    </rPh>
    <rPh sb="5" eb="7">
      <t>テッキョ</t>
    </rPh>
    <phoneticPr fontId="2"/>
  </si>
  <si>
    <t>食堂棟解体撤去</t>
    <rPh sb="0" eb="3">
      <t>ショクドウトウ</t>
    </rPh>
    <rPh sb="3" eb="7">
      <t>カイタイテッキョ</t>
    </rPh>
    <phoneticPr fontId="2"/>
  </si>
  <si>
    <t>ｼｬﾜｰ室棟解体撤去</t>
    <rPh sb="4" eb="5">
      <t>シツ</t>
    </rPh>
    <rPh sb="5" eb="6">
      <t>トウ</t>
    </rPh>
    <rPh sb="6" eb="10">
      <t>カイタイテッキョ</t>
    </rPh>
    <phoneticPr fontId="2"/>
  </si>
  <si>
    <t>ﾃﾝﾄ倉庫跡解体撤去</t>
    <rPh sb="3" eb="5">
      <t>ソウコ</t>
    </rPh>
    <rPh sb="5" eb="6">
      <t>アト</t>
    </rPh>
    <rPh sb="6" eb="10">
      <t>カイタイテッキョ</t>
    </rPh>
    <phoneticPr fontId="2"/>
  </si>
  <si>
    <t>既製品駐輪場解体撤去</t>
    <rPh sb="0" eb="3">
      <t>キセイヒン</t>
    </rPh>
    <rPh sb="3" eb="6">
      <t>チュウリンジョウ</t>
    </rPh>
    <rPh sb="6" eb="10">
      <t>カイタイテッキョ</t>
    </rPh>
    <phoneticPr fontId="2"/>
  </si>
  <si>
    <t>ﾄｲﾚ棟解体撤去</t>
    <rPh sb="3" eb="4">
      <t>トウ</t>
    </rPh>
    <rPh sb="4" eb="8">
      <t>カイタイテッキョ</t>
    </rPh>
    <phoneticPr fontId="2"/>
  </si>
  <si>
    <t>消防ﾎﾟﾝﾌﾟ倉庫棟解体撤去</t>
    <rPh sb="0" eb="2">
      <t>ショウボウ</t>
    </rPh>
    <rPh sb="7" eb="10">
      <t>ソウコトウ</t>
    </rPh>
    <rPh sb="10" eb="14">
      <t>カイタイテッキョ</t>
    </rPh>
    <phoneticPr fontId="2"/>
  </si>
  <si>
    <t>駐輪場解体撤去</t>
    <rPh sb="0" eb="3">
      <t>チュウリンジョウ</t>
    </rPh>
    <rPh sb="3" eb="7">
      <t>カイタイテッキョ</t>
    </rPh>
    <phoneticPr fontId="2"/>
  </si>
  <si>
    <t>物置倉庫4解体撤去</t>
    <rPh sb="0" eb="2">
      <t>モノオキ</t>
    </rPh>
    <rPh sb="2" eb="4">
      <t>ソウコ</t>
    </rPh>
    <rPh sb="5" eb="9">
      <t>カイタイテッキョ</t>
    </rPh>
    <phoneticPr fontId="2"/>
  </si>
  <si>
    <t>　</t>
    <phoneticPr fontId="2"/>
  </si>
  <si>
    <t>外構解体撤去</t>
    <rPh sb="0" eb="2">
      <t>ガイコウ</t>
    </rPh>
    <rPh sb="2" eb="6">
      <t>カイタイテッキョ</t>
    </rPh>
    <phoneticPr fontId="2"/>
  </si>
  <si>
    <t>運搬処分費</t>
    <rPh sb="0" eb="5">
      <t>ウンパンショブンヒ</t>
    </rPh>
    <phoneticPr fontId="2"/>
  </si>
  <si>
    <t>工場棟解体撤去</t>
    <rPh sb="0" eb="2">
      <t>コウジョウ</t>
    </rPh>
    <rPh sb="2" eb="3">
      <t>トウ</t>
    </rPh>
    <rPh sb="3" eb="7">
      <t>カイタイテッキョ</t>
    </rPh>
    <phoneticPr fontId="4"/>
  </si>
  <si>
    <t>【衛生器具】</t>
    <rPh sb="1" eb="3">
      <t>エイセイ</t>
    </rPh>
    <rPh sb="3" eb="5">
      <t>キグ</t>
    </rPh>
    <phoneticPr fontId="2"/>
  </si>
  <si>
    <t>洋風便器</t>
    <rPh sb="0" eb="4">
      <t>ヨウフウベンキ</t>
    </rPh>
    <phoneticPr fontId="2"/>
  </si>
  <si>
    <t>和風大便器</t>
    <rPh sb="0" eb="5">
      <t>ワフウダイベンキ</t>
    </rPh>
    <phoneticPr fontId="2"/>
  </si>
  <si>
    <t>小便器</t>
    <rPh sb="0" eb="1">
      <t>ショウ</t>
    </rPh>
    <rPh sb="1" eb="3">
      <t>ベンキ</t>
    </rPh>
    <phoneticPr fontId="2"/>
  </si>
  <si>
    <t>自動水栓</t>
    <rPh sb="0" eb="4">
      <t>ジドウスイセン</t>
    </rPh>
    <phoneticPr fontId="2"/>
  </si>
  <si>
    <t>水石鹼入れ</t>
    <rPh sb="0" eb="4">
      <t>ミズセッケンイ</t>
    </rPh>
    <phoneticPr fontId="2"/>
  </si>
  <si>
    <t>混合水栓</t>
    <rPh sb="0" eb="4">
      <t>コンゴウスイセン</t>
    </rPh>
    <phoneticPr fontId="2"/>
  </si>
  <si>
    <t>混合水栓(ｼｬﾜｰ)</t>
    <rPh sb="0" eb="4">
      <t>コンゴウスイセン</t>
    </rPh>
    <phoneticPr fontId="2"/>
  </si>
  <si>
    <t>水栓</t>
    <rPh sb="0" eb="2">
      <t>スイセン</t>
    </rPh>
    <phoneticPr fontId="2"/>
  </si>
  <si>
    <t>【衛生機器】</t>
    <rPh sb="1" eb="3">
      <t>エイセイ</t>
    </rPh>
    <rPh sb="3" eb="5">
      <t>キキ</t>
    </rPh>
    <phoneticPr fontId="2"/>
  </si>
  <si>
    <t>電気温水器</t>
    <rPh sb="0" eb="5">
      <t>デンキオンスイキ</t>
    </rPh>
    <phoneticPr fontId="2"/>
  </si>
  <si>
    <t>三菱</t>
    <rPh sb="0" eb="2">
      <t>ミツビシ</t>
    </rPh>
    <phoneticPr fontId="2"/>
  </si>
  <si>
    <t>給湯器</t>
    <rPh sb="0" eb="3">
      <t>キュウトウキ</t>
    </rPh>
    <phoneticPr fontId="2"/>
  </si>
  <si>
    <t>RUX-V3200W</t>
    <phoneticPr fontId="2"/>
  </si>
  <si>
    <t>浄化槽</t>
    <rPh sb="0" eb="3">
      <t>ジョウカソウ</t>
    </rPh>
    <phoneticPr fontId="2"/>
  </si>
  <si>
    <t>80人槽</t>
    <rPh sb="2" eb="4">
      <t>ニンソウ</t>
    </rPh>
    <phoneticPr fontId="2"/>
  </si>
  <si>
    <t>15人槽</t>
    <rPh sb="2" eb="4">
      <t>ニンソウ</t>
    </rPh>
    <phoneticPr fontId="2"/>
  </si>
  <si>
    <t>【空調機器】</t>
    <rPh sb="1" eb="5">
      <t>クウチョウキキ</t>
    </rPh>
    <phoneticPr fontId="2"/>
  </si>
  <si>
    <t>室内機</t>
    <rPh sb="0" eb="3">
      <t>シツナイキ</t>
    </rPh>
    <phoneticPr fontId="2"/>
  </si>
  <si>
    <t>RDA-AP2801HI008</t>
    <phoneticPr fontId="2"/>
  </si>
  <si>
    <t>GAT-5</t>
    <phoneticPr fontId="2"/>
  </si>
  <si>
    <t>PF-RP224BA9</t>
    <phoneticPr fontId="2"/>
  </si>
  <si>
    <t>RDA-J2502HS</t>
    <phoneticPr fontId="2"/>
  </si>
  <si>
    <t>RDA-J4006H</t>
    <phoneticPr fontId="2"/>
  </si>
  <si>
    <t>RDA-J5605H</t>
    <phoneticPr fontId="2"/>
  </si>
  <si>
    <t>RAV-J2802FH</t>
    <phoneticPr fontId="2"/>
  </si>
  <si>
    <t>壁掛</t>
    <rPh sb="0" eb="2">
      <t>カベカケ</t>
    </rPh>
    <phoneticPr fontId="2"/>
  </si>
  <si>
    <t>天吊り</t>
    <rPh sb="0" eb="2">
      <t>テンツリ</t>
    </rPh>
    <phoneticPr fontId="2"/>
  </si>
  <si>
    <t>床置</t>
    <rPh sb="0" eb="2">
      <t>ユカオ</t>
    </rPh>
    <phoneticPr fontId="2"/>
  </si>
  <si>
    <t>4方向</t>
    <rPh sb="1" eb="3">
      <t>ホウコウ</t>
    </rPh>
    <phoneticPr fontId="2"/>
  </si>
  <si>
    <t>RPA-50-N</t>
    <phoneticPr fontId="2"/>
  </si>
  <si>
    <t>室外機</t>
    <rPh sb="0" eb="3">
      <t>シツガイキ</t>
    </rPh>
    <phoneticPr fontId="2"/>
  </si>
  <si>
    <t>PAV-SJ2802H</t>
    <phoneticPr fontId="2"/>
  </si>
  <si>
    <t>撤去搬出費</t>
    <rPh sb="0" eb="5">
      <t>テッキョハンシュツヒ</t>
    </rPh>
    <phoneticPr fontId="2"/>
  </si>
  <si>
    <t>冷媒ｶﾞｽ回収処分費</t>
    <rPh sb="0" eb="2">
      <t>レイバイ</t>
    </rPh>
    <rPh sb="6" eb="8">
      <t>ショブン</t>
    </rPh>
    <rPh sb="8" eb="9">
      <t>ヒ</t>
    </rPh>
    <phoneticPr fontId="2"/>
  </si>
  <si>
    <t>【換気機器】</t>
    <rPh sb="1" eb="3">
      <t>カンキ</t>
    </rPh>
    <rPh sb="3" eb="5">
      <t>キキ</t>
    </rPh>
    <phoneticPr fontId="2"/>
  </si>
  <si>
    <t>有圧扇</t>
    <rPh sb="0" eb="3">
      <t>ユウアツセン</t>
    </rPh>
    <phoneticPr fontId="2"/>
  </si>
  <si>
    <t>天井換気扇</t>
    <rPh sb="0" eb="5">
      <t>テンジョウカンキセン</t>
    </rPh>
    <phoneticPr fontId="2"/>
  </si>
  <si>
    <t>壁付換気扇</t>
    <rPh sb="0" eb="2">
      <t>カベツキ</t>
    </rPh>
    <rPh sb="2" eb="5">
      <t>カンキセン</t>
    </rPh>
    <phoneticPr fontId="2"/>
  </si>
  <si>
    <t>C420 S516B TS116B</t>
    <phoneticPr fontId="2"/>
  </si>
  <si>
    <t>C750V S570B TS116MR</t>
    <phoneticPr fontId="2"/>
  </si>
  <si>
    <t>ｽﾄｰﾙ小便器</t>
    <rPh sb="4" eb="5">
      <t>ショウ</t>
    </rPh>
    <rPh sb="5" eb="7">
      <t>ベンキ</t>
    </rPh>
    <phoneticPr fontId="2"/>
  </si>
  <si>
    <t>U308C</t>
    <phoneticPr fontId="2"/>
  </si>
  <si>
    <t>ｶｳﾝﾀｰはめ込洗面器</t>
    <rPh sb="7" eb="8">
      <t>コ</t>
    </rPh>
    <rPh sb="8" eb="11">
      <t>センメンキ</t>
    </rPh>
    <phoneticPr fontId="2"/>
  </si>
  <si>
    <t>L517 TGL517MSA</t>
    <phoneticPr fontId="2"/>
  </si>
  <si>
    <t>掃除用流し</t>
    <rPh sb="0" eb="4">
      <t>ソウジヨウナガ</t>
    </rPh>
    <phoneticPr fontId="2"/>
  </si>
  <si>
    <t>SK22A T23AE20 T37SN</t>
    <phoneticPr fontId="2"/>
  </si>
  <si>
    <t>自在水栓</t>
    <rPh sb="0" eb="4">
      <t>ジザイスイセン</t>
    </rPh>
    <phoneticPr fontId="2"/>
  </si>
  <si>
    <t>T30AR-13</t>
    <phoneticPr fontId="2"/>
  </si>
  <si>
    <t>散水栓</t>
    <rPh sb="0" eb="3">
      <t>サンスイセン</t>
    </rPh>
    <phoneticPr fontId="2"/>
  </si>
  <si>
    <t>T27-13 83</t>
    <phoneticPr fontId="2"/>
  </si>
  <si>
    <t>50人槽</t>
    <rPh sb="2" eb="4">
      <t>ニンソウ</t>
    </rPh>
    <phoneticPr fontId="2"/>
  </si>
  <si>
    <t>PAC-1 空冷ﾋｰﾄﾎﾟﾝﾌﾟﾊﾟｯｹｰｼﾞｴｱｺﾝ</t>
    <rPh sb="6" eb="8">
      <t>クウレイ</t>
    </rPh>
    <phoneticPr fontId="2"/>
  </si>
  <si>
    <t>MLH-2501S</t>
    <phoneticPr fontId="2"/>
  </si>
  <si>
    <t>PAC-2 空冷ﾋｰﾄﾎﾟﾝﾌﾟﾊﾟｯｹｰｼﾞｴｱｺﾝ</t>
    <rPh sb="6" eb="8">
      <t>クウレイ</t>
    </rPh>
    <phoneticPr fontId="2"/>
  </si>
  <si>
    <t>PLH-40SAGF-Y</t>
    <phoneticPr fontId="2"/>
  </si>
  <si>
    <t>PAC-3 空冷ﾋｰﾄﾎﾟﾝﾌﾟﾊﾟｯｹｰｼﾞｴｱｺﾝ</t>
    <rPh sb="6" eb="8">
      <t>クウレイ</t>
    </rPh>
    <phoneticPr fontId="2"/>
  </si>
  <si>
    <t>PLH-71AGF-Y</t>
    <phoneticPr fontId="2"/>
  </si>
  <si>
    <t>PAC-4 空冷ﾋｰﾄﾎﾟﾝﾌﾟﾊﾟｯｹｰｼﾞｴｱｺﾝ</t>
    <rPh sb="6" eb="8">
      <t>クウレイ</t>
    </rPh>
    <phoneticPr fontId="2"/>
  </si>
  <si>
    <t>PLH-80BGF-Y</t>
    <phoneticPr fontId="2"/>
  </si>
  <si>
    <t>PAC-5 空冷ﾋｰﾄﾎﾟﾝﾌﾟﾊﾟｯｹｰｼﾞｴｱｺﾝ</t>
    <rPh sb="6" eb="8">
      <t>クウレイ</t>
    </rPh>
    <phoneticPr fontId="2"/>
  </si>
  <si>
    <t>PLH-125AG-Y</t>
    <phoneticPr fontId="2"/>
  </si>
  <si>
    <t>PAC-8 空冷ﾋｰﾄﾎﾟﾝﾌﾟﾊﾟｯｹｰｼﾞｴｱｺﾝ</t>
    <rPh sb="6" eb="8">
      <t>クウレイ</t>
    </rPh>
    <phoneticPr fontId="2"/>
  </si>
  <si>
    <t>室外PUHHZ-105G 室内40型x3</t>
    <rPh sb="0" eb="2">
      <t>シツガイ</t>
    </rPh>
    <rPh sb="13" eb="15">
      <t>シツナイ</t>
    </rPh>
    <rPh sb="17" eb="18">
      <t>ガタ</t>
    </rPh>
    <phoneticPr fontId="2"/>
  </si>
  <si>
    <t>撤去楊重費</t>
    <rPh sb="0" eb="2">
      <t>テッキョ</t>
    </rPh>
    <rPh sb="2" eb="4">
      <t>ヨウジュウ</t>
    </rPh>
    <rPh sb="4" eb="5">
      <t>ヒ</t>
    </rPh>
    <phoneticPr fontId="2"/>
  </si>
  <si>
    <t>壁付換気扇</t>
    <rPh sb="0" eb="5">
      <t>カベツキカンキセン</t>
    </rPh>
    <phoneticPr fontId="2"/>
  </si>
  <si>
    <t>25cm</t>
    <phoneticPr fontId="2"/>
  </si>
  <si>
    <t>VFH-25ZG3</t>
    <phoneticPr fontId="2"/>
  </si>
  <si>
    <t>【給水工事】</t>
    <rPh sb="1" eb="3">
      <t>キュウスイ</t>
    </rPh>
    <rPh sb="3" eb="5">
      <t>コウジ</t>
    </rPh>
    <phoneticPr fontId="2"/>
  </si>
  <si>
    <t>耐衝撃性硬質塩ﾋﾞ管（HIVP）</t>
    <rPh sb="0" eb="4">
      <t>タイショウゲキセイ</t>
    </rPh>
    <rPh sb="4" eb="6">
      <t>コウシツ</t>
    </rPh>
    <rPh sb="6" eb="7">
      <t>シオ</t>
    </rPh>
    <rPh sb="9" eb="10">
      <t>カン</t>
    </rPh>
    <phoneticPr fontId="2"/>
  </si>
  <si>
    <t>地中埋設　40φ</t>
    <rPh sb="0" eb="4">
      <t>チチュウマイセツ</t>
    </rPh>
    <phoneticPr fontId="2"/>
  </si>
  <si>
    <t>地中埋設　30φ</t>
    <rPh sb="0" eb="4">
      <t>チチュウマイセツ</t>
    </rPh>
    <phoneticPr fontId="2"/>
  </si>
  <si>
    <t>地中埋設　25φ</t>
    <rPh sb="0" eb="4">
      <t>チチュウマイセツ</t>
    </rPh>
    <phoneticPr fontId="2"/>
  </si>
  <si>
    <t>地中埋設　20φ</t>
    <rPh sb="0" eb="4">
      <t>チチュウマイセツ</t>
    </rPh>
    <phoneticPr fontId="2"/>
  </si>
  <si>
    <t>土工事</t>
    <rPh sb="0" eb="3">
      <t>ドコウジ</t>
    </rPh>
    <phoneticPr fontId="2"/>
  </si>
  <si>
    <t>根切</t>
    <rPh sb="0" eb="2">
      <t>ネキリ</t>
    </rPh>
    <phoneticPr fontId="2"/>
  </si>
  <si>
    <t>土工事</t>
    <rPh sb="0" eb="3">
      <t>ツチコウジ</t>
    </rPh>
    <phoneticPr fontId="2"/>
  </si>
  <si>
    <t>埋戻し</t>
    <rPh sb="0" eb="2">
      <t>ウメモド</t>
    </rPh>
    <phoneticPr fontId="2"/>
  </si>
  <si>
    <t>【排水工事】</t>
    <rPh sb="1" eb="3">
      <t>ハイスイ</t>
    </rPh>
    <rPh sb="3" eb="5">
      <t>コウジ</t>
    </rPh>
    <phoneticPr fontId="2"/>
  </si>
  <si>
    <t>硬質塩化ﾋﾞﾆﾙ管（VP）</t>
    <rPh sb="0" eb="4">
      <t>コウシツエンカ</t>
    </rPh>
    <rPh sb="8" eb="9">
      <t>カン</t>
    </rPh>
    <phoneticPr fontId="2"/>
  </si>
  <si>
    <t>地中埋設　150φ</t>
    <rPh sb="0" eb="4">
      <t>チチュウマイセツ</t>
    </rPh>
    <phoneticPr fontId="2"/>
  </si>
  <si>
    <t>地中埋設　125φ</t>
    <rPh sb="0" eb="4">
      <t>チチュウマイセツ</t>
    </rPh>
    <phoneticPr fontId="2"/>
  </si>
  <si>
    <t>地中埋設　100φ</t>
    <rPh sb="0" eb="4">
      <t>チチュウマイセツ</t>
    </rPh>
    <phoneticPr fontId="2"/>
  </si>
  <si>
    <t>地中埋設　50φ</t>
    <rPh sb="0" eb="4">
      <t>チチュウマイセツ</t>
    </rPh>
    <phoneticPr fontId="2"/>
  </si>
  <si>
    <t>排水桝（鋳鉄製）</t>
    <rPh sb="0" eb="3">
      <t>ハイスイマス</t>
    </rPh>
    <rPh sb="4" eb="7">
      <t>チュウテツセイ</t>
    </rPh>
    <phoneticPr fontId="2"/>
  </si>
  <si>
    <t>事務所B棟解体撤去</t>
    <rPh sb="0" eb="3">
      <t>ジムショ</t>
    </rPh>
    <rPh sb="4" eb="5">
      <t>トウ</t>
    </rPh>
    <rPh sb="5" eb="9">
      <t>カイタイテッキョ</t>
    </rPh>
    <phoneticPr fontId="4"/>
  </si>
  <si>
    <t>【衛生器具】</t>
    <rPh sb="1" eb="5">
      <t>エイセイキグ</t>
    </rPh>
    <phoneticPr fontId="2"/>
  </si>
  <si>
    <t>C-48</t>
    <phoneticPr fontId="2"/>
  </si>
  <si>
    <t>C-750VC</t>
    <phoneticPr fontId="2"/>
  </si>
  <si>
    <t>身障者用便器</t>
    <rPh sb="0" eb="3">
      <t>シンショウシャ</t>
    </rPh>
    <rPh sb="3" eb="4">
      <t>ヨウ</t>
    </rPh>
    <rPh sb="4" eb="6">
      <t>ベンキ</t>
    </rPh>
    <phoneticPr fontId="2"/>
  </si>
  <si>
    <t>C-48AS</t>
    <phoneticPr fontId="2"/>
  </si>
  <si>
    <t>小便器</t>
    <rPh sb="0" eb="3">
      <t>ショウベンキ</t>
    </rPh>
    <phoneticPr fontId="2"/>
  </si>
  <si>
    <t>U-370</t>
    <phoneticPr fontId="2"/>
  </si>
  <si>
    <t>掃除流し</t>
    <rPh sb="0" eb="3">
      <t>ソウジナガ</t>
    </rPh>
    <phoneticPr fontId="2"/>
  </si>
  <si>
    <t>SK-22A</t>
    <phoneticPr fontId="2"/>
  </si>
  <si>
    <t>身障者用洗面器</t>
    <rPh sb="0" eb="3">
      <t>シンショウシャ</t>
    </rPh>
    <rPh sb="3" eb="4">
      <t>ヨウ</t>
    </rPh>
    <rPh sb="4" eb="7">
      <t>センメンキ</t>
    </rPh>
    <phoneticPr fontId="2"/>
  </si>
  <si>
    <t>L-103CFG</t>
    <phoneticPr fontId="2"/>
  </si>
  <si>
    <t>洗面器</t>
    <rPh sb="0" eb="3">
      <t>センメンキ</t>
    </rPh>
    <phoneticPr fontId="2"/>
  </si>
  <si>
    <t>L-221</t>
    <phoneticPr fontId="2"/>
  </si>
  <si>
    <t>化粧鏡</t>
    <rPh sb="0" eb="3">
      <t>ケショウカガミ</t>
    </rPh>
    <phoneticPr fontId="2"/>
  </si>
  <si>
    <t>TS-119ASR5</t>
    <phoneticPr fontId="2"/>
  </si>
  <si>
    <t>電気湯沸器</t>
    <rPh sb="0" eb="4">
      <t>デンキユワ</t>
    </rPh>
    <rPh sb="4" eb="5">
      <t>キ</t>
    </rPh>
    <phoneticPr fontId="2"/>
  </si>
  <si>
    <t>ES-30N</t>
    <phoneticPr fontId="2"/>
  </si>
  <si>
    <t>【衛生機器】</t>
    <rPh sb="1" eb="5">
      <t>エイセイキキ</t>
    </rPh>
    <phoneticPr fontId="2"/>
  </si>
  <si>
    <t>FRP製（有効　7.5㎥、ﾎﾟﾝﾌﾟ室付）</t>
    <rPh sb="3" eb="4">
      <t>セイ</t>
    </rPh>
    <rPh sb="5" eb="7">
      <t>ユウコウ</t>
    </rPh>
    <rPh sb="18" eb="19">
      <t>シツ</t>
    </rPh>
    <rPh sb="19" eb="20">
      <t>ツキ</t>
    </rPh>
    <phoneticPr fontId="2"/>
  </si>
  <si>
    <t>T-1　受水槽</t>
    <rPh sb="4" eb="7">
      <t>ジュスイソウ</t>
    </rPh>
    <phoneticPr fontId="2"/>
  </si>
  <si>
    <t>水槽2.5×2×2Ｈ　ﾎﾟﾝﾌﾟ室2×1.5×2Ｈ</t>
    <rPh sb="0" eb="2">
      <t>スイソウ</t>
    </rPh>
    <rPh sb="16" eb="17">
      <t>シツ</t>
    </rPh>
    <phoneticPr fontId="2"/>
  </si>
  <si>
    <t>4.050φ×370L/min×42mAq</t>
    <phoneticPr fontId="2"/>
  </si>
  <si>
    <t>P-1　加圧給水ポンプ</t>
    <rPh sb="4" eb="8">
      <t>カアツキュウスイ</t>
    </rPh>
    <phoneticPr fontId="6"/>
  </si>
  <si>
    <t>（並列交互運転）</t>
    <rPh sb="1" eb="3">
      <t>ヘイレツ</t>
    </rPh>
    <rPh sb="3" eb="5">
      <t>コウゴ</t>
    </rPh>
    <rPh sb="5" eb="7">
      <t>ウンテン</t>
    </rPh>
    <phoneticPr fontId="2"/>
  </si>
  <si>
    <t>単独処理45人槽　90PPM　分離接触ﾊﾞﾂ気方式</t>
    <rPh sb="0" eb="4">
      <t>タンドクショリ</t>
    </rPh>
    <rPh sb="6" eb="8">
      <t>ニンソウ</t>
    </rPh>
    <phoneticPr fontId="2"/>
  </si>
  <si>
    <t>SMT-1　浄化槽</t>
    <rPh sb="6" eb="9">
      <t>ジョウカソウ</t>
    </rPh>
    <phoneticPr fontId="4"/>
  </si>
  <si>
    <t>3,740L×1,750W×1,850D</t>
    <phoneticPr fontId="2"/>
  </si>
  <si>
    <t>MO-1　ｽｰﾊﾟｰﾏﾙﾁ屋外機</t>
    <rPh sb="13" eb="16">
      <t>オクガイキ</t>
    </rPh>
    <phoneticPr fontId="2"/>
  </si>
  <si>
    <t>MAR-M161HTM</t>
    <phoneticPr fontId="2"/>
  </si>
  <si>
    <t>MO-2　ｽｰﾊﾟｰﾏﾙﾁ屋外機</t>
    <rPh sb="13" eb="16">
      <t>オクガイキ</t>
    </rPh>
    <phoneticPr fontId="2"/>
  </si>
  <si>
    <t>MAR-M81HTM</t>
    <phoneticPr fontId="2"/>
  </si>
  <si>
    <t>MO-3　ｽｰﾊﾟｰﾏﾙﾁ屋外機</t>
    <rPh sb="13" eb="16">
      <t>オクガイキ</t>
    </rPh>
    <phoneticPr fontId="2"/>
  </si>
  <si>
    <t>MAR-M51HTM</t>
    <phoneticPr fontId="2"/>
  </si>
  <si>
    <t>AC-01　ｽｰﾊﾟｰﾏﾙﾁ室内機</t>
    <rPh sb="14" eb="17">
      <t>シツナイキ</t>
    </rPh>
    <phoneticPr fontId="2"/>
  </si>
  <si>
    <t>AIU-805HG</t>
    <phoneticPr fontId="2"/>
  </si>
  <si>
    <t>AC-02　ｽｰﾊﾟｰﾏﾙﾁ室内機</t>
    <rPh sb="14" eb="17">
      <t>シツナイキ</t>
    </rPh>
    <phoneticPr fontId="2"/>
  </si>
  <si>
    <t>AIU-635HG</t>
    <phoneticPr fontId="2"/>
  </si>
  <si>
    <t>AC-03　ｽｰﾊﾟｰﾏﾙﾁ室内機</t>
    <rPh sb="14" eb="17">
      <t>シツナイキ</t>
    </rPh>
    <phoneticPr fontId="2"/>
  </si>
  <si>
    <t>AIU-715HG</t>
    <phoneticPr fontId="2"/>
  </si>
  <si>
    <t>AC-04　ｽｰﾊﾟｰﾏﾙﾁ室内機</t>
    <rPh sb="14" eb="17">
      <t>シツナイキ</t>
    </rPh>
    <phoneticPr fontId="2"/>
  </si>
  <si>
    <t>AID-354BHG</t>
    <phoneticPr fontId="2"/>
  </si>
  <si>
    <t>AC-05　ｽｰﾊﾟｰﾏﾙﾁ室内機</t>
    <rPh sb="14" eb="17">
      <t>シツナイキ</t>
    </rPh>
    <phoneticPr fontId="2"/>
  </si>
  <si>
    <t>AID-635HG</t>
    <phoneticPr fontId="2"/>
  </si>
  <si>
    <t>AC-06　ｽｰﾊﾟｰﾏﾙﾁ室内機</t>
    <rPh sb="14" eb="17">
      <t>シツナイキ</t>
    </rPh>
    <phoneticPr fontId="2"/>
  </si>
  <si>
    <t>AIU-255HG</t>
    <phoneticPr fontId="2"/>
  </si>
  <si>
    <t>AC-07　ｽｰﾊﾟｰﾏﾙﾁ室内機</t>
    <rPh sb="14" eb="17">
      <t>シツナイキ</t>
    </rPh>
    <phoneticPr fontId="2"/>
  </si>
  <si>
    <t>AIU-355HG</t>
    <phoneticPr fontId="2"/>
  </si>
  <si>
    <t>ﾙｰﾑｴｱｺﾝ</t>
    <phoneticPr fontId="2"/>
  </si>
  <si>
    <t>MUCZ-G5621S</t>
    <phoneticPr fontId="2"/>
  </si>
  <si>
    <t>【換気機器】</t>
    <rPh sb="1" eb="5">
      <t>カンキキキ</t>
    </rPh>
    <phoneticPr fontId="2"/>
  </si>
  <si>
    <t>F-01　給気ﾌｧﾝ</t>
    <rPh sb="5" eb="7">
      <t>キュウキ</t>
    </rPh>
    <phoneticPr fontId="2"/>
  </si>
  <si>
    <t>ULFME</t>
    <phoneticPr fontId="2"/>
  </si>
  <si>
    <t>EF-01　排気ﾌｧﾝ</t>
    <rPh sb="6" eb="8">
      <t>ハイキ</t>
    </rPh>
    <phoneticPr fontId="6"/>
  </si>
  <si>
    <t>EF-02　排気ﾌｧﾝ</t>
    <rPh sb="6" eb="8">
      <t>ハイキ</t>
    </rPh>
    <phoneticPr fontId="6"/>
  </si>
  <si>
    <t>DVF-20M</t>
    <phoneticPr fontId="2"/>
  </si>
  <si>
    <t>EF-03　排気ﾌｧﾝ</t>
    <rPh sb="6" eb="8">
      <t>ハイキ</t>
    </rPh>
    <phoneticPr fontId="6"/>
  </si>
  <si>
    <t>DVF-20P</t>
    <phoneticPr fontId="2"/>
  </si>
  <si>
    <t>EF-04　排気ﾌｧﾝ</t>
    <rPh sb="6" eb="8">
      <t>ハイキ</t>
    </rPh>
    <phoneticPr fontId="6"/>
  </si>
  <si>
    <t>DVF-14P</t>
    <phoneticPr fontId="2"/>
  </si>
  <si>
    <t>EF-05　排気ﾌｧﾝ</t>
    <rPh sb="6" eb="8">
      <t>ハイキ</t>
    </rPh>
    <phoneticPr fontId="6"/>
  </si>
  <si>
    <t>EF-06　排気ﾌｧﾝ</t>
    <rPh sb="6" eb="8">
      <t>ハイキ</t>
    </rPh>
    <phoneticPr fontId="6"/>
  </si>
  <si>
    <t>DVF-20JY</t>
    <phoneticPr fontId="2"/>
  </si>
  <si>
    <t>EF-07　排気ﾌｧﾝ</t>
    <rPh sb="6" eb="8">
      <t>ハイキ</t>
    </rPh>
    <phoneticPr fontId="6"/>
  </si>
  <si>
    <t>EF-08　排気ﾌｧﾝ</t>
    <rPh sb="6" eb="8">
      <t>ハイキ</t>
    </rPh>
    <phoneticPr fontId="6"/>
  </si>
  <si>
    <t>EF-09　排気ﾌｧﾝ</t>
    <rPh sb="6" eb="8">
      <t>ハイキ</t>
    </rPh>
    <phoneticPr fontId="6"/>
  </si>
  <si>
    <t>EF-10　排気ﾌｧﾝ</t>
    <rPh sb="6" eb="8">
      <t>ハイキ</t>
    </rPh>
    <phoneticPr fontId="6"/>
  </si>
  <si>
    <t>EF-11　排気ﾌｧﾝ</t>
    <rPh sb="6" eb="8">
      <t>ハイキ</t>
    </rPh>
    <phoneticPr fontId="6"/>
  </si>
  <si>
    <t>EF-12　排気ﾌｧﾝ</t>
    <rPh sb="6" eb="8">
      <t>ハイキ</t>
    </rPh>
    <phoneticPr fontId="6"/>
  </si>
  <si>
    <t>EF-13　排気ﾌｧﾝ</t>
    <rPh sb="6" eb="8">
      <t>ハイキ</t>
    </rPh>
    <phoneticPr fontId="6"/>
  </si>
  <si>
    <t>EF-14　給気ﾌｧﾝ</t>
    <rPh sb="6" eb="8">
      <t>キュウキ</t>
    </rPh>
    <phoneticPr fontId="6"/>
  </si>
  <si>
    <t>EF-15　排気ﾌｧﾝ</t>
    <rPh sb="6" eb="8">
      <t>ハイキ</t>
    </rPh>
    <phoneticPr fontId="6"/>
  </si>
  <si>
    <t>地中埋設　75φ</t>
    <rPh sb="0" eb="4">
      <t>チチュウマイセツ</t>
    </rPh>
    <phoneticPr fontId="2"/>
  </si>
  <si>
    <t>地中埋設　65φ</t>
    <rPh sb="0" eb="4">
      <t>チチュウマイセツ</t>
    </rPh>
    <phoneticPr fontId="2"/>
  </si>
  <si>
    <t>切断工場棟解体撤去</t>
    <rPh sb="0" eb="4">
      <t>セツダンコウジョウ</t>
    </rPh>
    <rPh sb="4" eb="5">
      <t>トウ</t>
    </rPh>
    <rPh sb="5" eb="9">
      <t>カイタイテッキョ</t>
    </rPh>
    <phoneticPr fontId="4"/>
  </si>
  <si>
    <t>床置き</t>
    <rPh sb="0" eb="1">
      <t>ユカ</t>
    </rPh>
    <rPh sb="1" eb="2">
      <t>オ</t>
    </rPh>
    <phoneticPr fontId="2"/>
  </si>
  <si>
    <t>受付棟解体撤去</t>
    <rPh sb="0" eb="3">
      <t>ウケツケトウ</t>
    </rPh>
    <rPh sb="3" eb="7">
      <t>カイタイテッキョ</t>
    </rPh>
    <phoneticPr fontId="4"/>
  </si>
  <si>
    <t>手洗器</t>
    <rPh sb="0" eb="3">
      <t>テアライキ</t>
    </rPh>
    <phoneticPr fontId="2"/>
  </si>
  <si>
    <t>水栓付き</t>
    <rPh sb="0" eb="2">
      <t>スイセン</t>
    </rPh>
    <rPh sb="2" eb="3">
      <t>ツキ</t>
    </rPh>
    <phoneticPr fontId="2"/>
  </si>
  <si>
    <t>ｳｨﾝﾄﾞｳﾌｧﾝ</t>
    <phoneticPr fontId="2"/>
  </si>
  <si>
    <t>三菱霧ヶ峰</t>
    <rPh sb="0" eb="2">
      <t>ミツビシ</t>
    </rPh>
    <rPh sb="2" eb="5">
      <t>キリガミネ</t>
    </rPh>
    <phoneticPr fontId="2"/>
  </si>
  <si>
    <t>扇風機</t>
    <rPh sb="0" eb="3">
      <t>センプウキ</t>
    </rPh>
    <phoneticPr fontId="2"/>
  </si>
  <si>
    <t>MUZ-SV228</t>
    <phoneticPr fontId="2"/>
  </si>
  <si>
    <t>MUCZ-G2217</t>
    <phoneticPr fontId="2"/>
  </si>
  <si>
    <t>食堂棟解体撤去</t>
    <rPh sb="0" eb="3">
      <t>ショクドウトウ</t>
    </rPh>
    <rPh sb="3" eb="7">
      <t>カイタイテッキョ</t>
    </rPh>
    <phoneticPr fontId="4"/>
  </si>
  <si>
    <t>壁掛ｶﾞｽ湯沸かし器</t>
    <rPh sb="0" eb="2">
      <t>カベカケ</t>
    </rPh>
    <rPh sb="5" eb="7">
      <t>ユワ</t>
    </rPh>
    <rPh sb="9" eb="10">
      <t>キ</t>
    </rPh>
    <phoneticPr fontId="2"/>
  </si>
  <si>
    <t>STK-20K</t>
    <phoneticPr fontId="2"/>
  </si>
  <si>
    <t>RUS-V515XT</t>
    <phoneticPr fontId="2"/>
  </si>
  <si>
    <t>4方向(ﾂｲﾝ)</t>
    <rPh sb="1" eb="3">
      <t>ホウコウ</t>
    </rPh>
    <phoneticPr fontId="2"/>
  </si>
  <si>
    <t>PUZ-ERP280KA5</t>
    <phoneticPr fontId="2"/>
  </si>
  <si>
    <t>FY-30P5</t>
    <phoneticPr fontId="2"/>
  </si>
  <si>
    <t>ﾄｲﾚ棟解体撤去</t>
    <rPh sb="3" eb="4">
      <t>トウ</t>
    </rPh>
    <rPh sb="4" eb="8">
      <t>カイタイテッキョ</t>
    </rPh>
    <phoneticPr fontId="4"/>
  </si>
  <si>
    <t>洋風大便器</t>
    <rPh sb="0" eb="5">
      <t>ヨウフウダイベンキ</t>
    </rPh>
    <phoneticPr fontId="2"/>
  </si>
  <si>
    <t>ｶﾞｽ給湯器</t>
    <rPh sb="3" eb="6">
      <t>キュウトウキ</t>
    </rPh>
    <phoneticPr fontId="2"/>
  </si>
  <si>
    <t>GQ-3210WZ-2</t>
    <phoneticPr fontId="2"/>
  </si>
  <si>
    <t>認定番号G933012号</t>
    <rPh sb="0" eb="4">
      <t>ニンテイバンゴウ</t>
    </rPh>
    <rPh sb="11" eb="12">
      <t>ゴウ</t>
    </rPh>
    <phoneticPr fontId="2"/>
  </si>
  <si>
    <t>運搬処分費</t>
    <rPh sb="0" eb="4">
      <t>ウンパンショブン</t>
    </rPh>
    <rPh sb="4" eb="5">
      <t>ヒ</t>
    </rPh>
    <phoneticPr fontId="4"/>
  </si>
  <si>
    <t>運搬費</t>
    <rPh sb="0" eb="3">
      <t>ウンパンヒ</t>
    </rPh>
    <phoneticPr fontId="2"/>
  </si>
  <si>
    <t>4tｺﾝﾃﾅ車,6～8m3,片道25㎞程度</t>
    <rPh sb="14" eb="16">
      <t>カタミチ</t>
    </rPh>
    <rPh sb="19" eb="21">
      <t>テイド</t>
    </rPh>
    <phoneticPr fontId="2"/>
  </si>
  <si>
    <t>処分費</t>
    <phoneticPr fontId="2"/>
  </si>
  <si>
    <t>C-1 混合廃棄物Ⅰ</t>
    <rPh sb="4" eb="9">
      <t>コンゴウハイキブツ</t>
    </rPh>
    <phoneticPr fontId="2"/>
  </si>
  <si>
    <t>機器類･保温類</t>
    <rPh sb="0" eb="3">
      <t>キキルイ</t>
    </rPh>
    <rPh sb="4" eb="7">
      <t>ホオンルイ</t>
    </rPh>
    <phoneticPr fontId="2"/>
  </si>
  <si>
    <t>D-1 廃ﾌﾟﾗｽﾁｯｸⅠ</t>
    <rPh sb="4" eb="5">
      <t>ハイ</t>
    </rPh>
    <phoneticPr fontId="2"/>
  </si>
  <si>
    <t>塩ﾋﾞ管･継手</t>
    <rPh sb="0" eb="1">
      <t>エン</t>
    </rPh>
    <rPh sb="3" eb="4">
      <t>カン</t>
    </rPh>
    <rPh sb="5" eb="7">
      <t>ツギテ</t>
    </rPh>
    <phoneticPr fontId="2"/>
  </si>
  <si>
    <t>発生土運搬</t>
    <phoneticPr fontId="2"/>
  </si>
  <si>
    <t>(1m3当たり)</t>
    <phoneticPr fontId="2"/>
  </si>
  <si>
    <t>ﾊﾞｯｸﾎｳ 油圧式ｸﾛｰﾗｰ型1.4m3</t>
    <rPh sb="7" eb="9">
      <t>ユアツ</t>
    </rPh>
    <rPh sb="9" eb="10">
      <t>シキ</t>
    </rPh>
    <rPh sb="15" eb="16">
      <t>ガタ</t>
    </rPh>
    <phoneticPr fontId="4"/>
  </si>
  <si>
    <t>歩掛り-2</t>
    <rPh sb="0" eb="2">
      <t>ブカカリ</t>
    </rPh>
    <phoneticPr fontId="2"/>
  </si>
  <si>
    <t>ダンプトラック運転</t>
    <rPh sb="7" eb="9">
      <t>ウンテン</t>
    </rPh>
    <phoneticPr fontId="23"/>
  </si>
  <si>
    <t>10t積 33.0km以下</t>
    <rPh sb="3" eb="4">
      <t>ツ</t>
    </rPh>
    <rPh sb="11" eb="13">
      <t>イカ</t>
    </rPh>
    <phoneticPr fontId="4"/>
  </si>
  <si>
    <t>日</t>
    <rPh sb="0" eb="1">
      <t>ニチ</t>
    </rPh>
    <phoneticPr fontId="4"/>
  </si>
  <si>
    <t>計</t>
    <rPh sb="0" eb="1">
      <t>ケイ</t>
    </rPh>
    <phoneticPr fontId="4"/>
  </si>
  <si>
    <t>改め計</t>
    <rPh sb="0" eb="1">
      <t>アラタ</t>
    </rPh>
    <rPh sb="2" eb="3">
      <t>ケイ</t>
    </rPh>
    <phoneticPr fontId="4"/>
  </si>
  <si>
    <t>機械運転</t>
  </si>
  <si>
    <t>(1日当たり)</t>
  </si>
  <si>
    <t>P883静岡</t>
    <rPh sb="4" eb="6">
      <t>シズオカ</t>
    </rPh>
    <phoneticPr fontId="2"/>
  </si>
  <si>
    <t>P930静岡</t>
    <rPh sb="4" eb="6">
      <t>シズオカ</t>
    </rPh>
    <phoneticPr fontId="2"/>
  </si>
  <si>
    <t>一般運転手</t>
    <rPh sb="2" eb="5">
      <t>ウンテンシュ</t>
    </rPh>
    <phoneticPr fontId="4"/>
  </si>
  <si>
    <t>人</t>
    <rPh sb="0" eb="1">
      <t>ニン</t>
    </rPh>
    <phoneticPr fontId="4"/>
  </si>
  <si>
    <t>P789静岡</t>
    <rPh sb="4" eb="6">
      <t>シズオカ</t>
    </rPh>
    <phoneticPr fontId="4"/>
  </si>
  <si>
    <t>P259静岡</t>
    <rPh sb="4" eb="6">
      <t>シズオカ</t>
    </rPh>
    <phoneticPr fontId="4"/>
  </si>
  <si>
    <t>燃料(軽油)</t>
    <rPh sb="0" eb="2">
      <t>ネンリョウ</t>
    </rPh>
    <rPh sb="3" eb="5">
      <t>ケイユ</t>
    </rPh>
    <phoneticPr fontId="4"/>
  </si>
  <si>
    <t>L</t>
  </si>
  <si>
    <t>建設機械等損料表</t>
    <rPh sb="0" eb="2">
      <t>ケンセツ</t>
    </rPh>
    <rPh sb="2" eb="4">
      <t>キカイ</t>
    </rPh>
    <rPh sb="4" eb="5">
      <t>ナド</t>
    </rPh>
    <rPh sb="5" eb="7">
      <t>ソンリョウ</t>
    </rPh>
    <rPh sb="7" eb="8">
      <t>ヒョウ</t>
    </rPh>
    <phoneticPr fontId="4"/>
  </si>
  <si>
    <t>機械損料</t>
    <rPh sb="0" eb="2">
      <t>キカイ</t>
    </rPh>
    <rPh sb="2" eb="4">
      <t>ソンリョウ</t>
    </rPh>
    <phoneticPr fontId="4"/>
  </si>
  <si>
    <t>ﾀﾞﾝﾌﾟﾄﾗｯｸ10t</t>
  </si>
  <si>
    <t>日</t>
    <rPh sb="0" eb="1">
      <t>ヒ</t>
    </rPh>
    <phoneticPr fontId="4"/>
  </si>
  <si>
    <t>損耗費</t>
    <rPh sb="0" eb="2">
      <t>ソンモウ</t>
    </rPh>
    <rPh sb="2" eb="3">
      <t>ヒ</t>
    </rPh>
    <phoneticPr fontId="4"/>
  </si>
  <si>
    <t>その他</t>
    <rPh sb="2" eb="3">
      <t>タ</t>
    </rPh>
    <phoneticPr fontId="4"/>
  </si>
  <si>
    <t>Ａ</t>
    <phoneticPr fontId="4"/>
  </si>
  <si>
    <t>Ｃ</t>
    <phoneticPr fontId="2"/>
  </si>
  <si>
    <t>土工事</t>
    <phoneticPr fontId="2"/>
  </si>
  <si>
    <t>良質土</t>
    <rPh sb="0" eb="3">
      <t>リョウシツド</t>
    </rPh>
    <phoneticPr fontId="2"/>
  </si>
  <si>
    <t>アスベスト除去</t>
    <rPh sb="5" eb="7">
      <t>ジョキョ</t>
    </rPh>
    <phoneticPr fontId="2"/>
  </si>
  <si>
    <t>【アスベスト発生材処理】</t>
    <rPh sb="6" eb="9">
      <t>ハッセイザイ</t>
    </rPh>
    <rPh sb="9" eb="11">
      <t>ショリ</t>
    </rPh>
    <phoneticPr fontId="2"/>
  </si>
  <si>
    <t>内部Dエリア（北側）天井材</t>
    <rPh sb="0" eb="2">
      <t>ナイブ</t>
    </rPh>
    <rPh sb="7" eb="9">
      <t>キタガワ</t>
    </rPh>
    <rPh sb="10" eb="12">
      <t>テンジョウ</t>
    </rPh>
    <rPh sb="12" eb="13">
      <t>ザイ</t>
    </rPh>
    <phoneticPr fontId="2"/>
  </si>
  <si>
    <t>内部Dエリア（事務所）天井材</t>
    <rPh sb="0" eb="2">
      <t>ナイブ</t>
    </rPh>
    <rPh sb="7" eb="10">
      <t>ジムショ</t>
    </rPh>
    <rPh sb="11" eb="13">
      <t>テンジョウ</t>
    </rPh>
    <rPh sb="13" eb="14">
      <t>ザイ</t>
    </rPh>
    <phoneticPr fontId="2"/>
  </si>
  <si>
    <t>内部Dエリア（事務所）壁材</t>
    <rPh sb="0" eb="2">
      <t>ナイブ</t>
    </rPh>
    <rPh sb="7" eb="10">
      <t>ジムショ</t>
    </rPh>
    <rPh sb="11" eb="12">
      <t>カベ</t>
    </rPh>
    <rPh sb="12" eb="13">
      <t>ザイ</t>
    </rPh>
    <phoneticPr fontId="2"/>
  </si>
  <si>
    <t>周囲養生共</t>
    <rPh sb="0" eb="2">
      <t>シュウイ</t>
    </rPh>
    <rPh sb="2" eb="4">
      <t>ヨウジョウ</t>
    </rPh>
    <rPh sb="4" eb="5">
      <t>トモ</t>
    </rPh>
    <phoneticPr fontId="2"/>
  </si>
  <si>
    <t>Aエリア天井材・壁材</t>
    <rPh sb="4" eb="6">
      <t>テンジョウ</t>
    </rPh>
    <rPh sb="6" eb="7">
      <t>ザイ</t>
    </rPh>
    <rPh sb="8" eb="9">
      <t>カベ</t>
    </rPh>
    <rPh sb="9" eb="10">
      <t>ザイ</t>
    </rPh>
    <phoneticPr fontId="2"/>
  </si>
  <si>
    <t>シャワー室屋根材・壁材</t>
    <rPh sb="4" eb="5">
      <t>シツ</t>
    </rPh>
    <rPh sb="5" eb="7">
      <t>ヤネ</t>
    </rPh>
    <rPh sb="7" eb="8">
      <t>ザイ</t>
    </rPh>
    <rPh sb="9" eb="10">
      <t>カベ</t>
    </rPh>
    <rPh sb="10" eb="11">
      <t>ザイ</t>
    </rPh>
    <phoneticPr fontId="2"/>
  </si>
  <si>
    <t>外壁スレート</t>
    <rPh sb="0" eb="1">
      <t>ガイ</t>
    </rPh>
    <rPh sb="1" eb="2">
      <t>カベ</t>
    </rPh>
    <phoneticPr fontId="2"/>
  </si>
  <si>
    <t>屋根スレート</t>
    <rPh sb="0" eb="2">
      <t>ヤネ</t>
    </rPh>
    <phoneticPr fontId="2"/>
  </si>
  <si>
    <t>天井材</t>
    <rPh sb="0" eb="2">
      <t>テンジョウ</t>
    </rPh>
    <rPh sb="2" eb="3">
      <t>ザイ</t>
    </rPh>
    <phoneticPr fontId="2"/>
  </si>
  <si>
    <t>養生共</t>
    <rPh sb="0" eb="2">
      <t>ヨウジョウ</t>
    </rPh>
    <rPh sb="2" eb="3">
      <t>トモ</t>
    </rPh>
    <phoneticPr fontId="2"/>
  </si>
  <si>
    <t>壁材</t>
    <rPh sb="0" eb="1">
      <t>カベ</t>
    </rPh>
    <rPh sb="1" eb="2">
      <t>ザイ</t>
    </rPh>
    <phoneticPr fontId="2"/>
  </si>
  <si>
    <t>軒天</t>
    <rPh sb="0" eb="2">
      <t>ノキテン</t>
    </rPh>
    <phoneticPr fontId="2"/>
  </si>
  <si>
    <t>外部階段</t>
    <rPh sb="0" eb="2">
      <t>ガイブ</t>
    </rPh>
    <rPh sb="2" eb="4">
      <t>カイダン</t>
    </rPh>
    <phoneticPr fontId="2"/>
  </si>
  <si>
    <t>更衣室・廊下巾木</t>
    <rPh sb="0" eb="3">
      <t>コウイシツ</t>
    </rPh>
    <rPh sb="4" eb="6">
      <t>ロウカ</t>
    </rPh>
    <rPh sb="6" eb="8">
      <t>ハバキ</t>
    </rPh>
    <phoneticPr fontId="2"/>
  </si>
  <si>
    <t>ｍ</t>
    <phoneticPr fontId="2"/>
  </si>
  <si>
    <t>建具廻りシーリング</t>
    <rPh sb="0" eb="2">
      <t>タテグ</t>
    </rPh>
    <rPh sb="2" eb="3">
      <t>マワ</t>
    </rPh>
    <phoneticPr fontId="2"/>
  </si>
  <si>
    <t>外部窓廻りシーリング</t>
    <rPh sb="0" eb="2">
      <t>ガイブ</t>
    </rPh>
    <rPh sb="2" eb="3">
      <t>マド</t>
    </rPh>
    <rPh sb="3" eb="4">
      <t>マワ</t>
    </rPh>
    <phoneticPr fontId="2"/>
  </si>
  <si>
    <t>床材</t>
    <rPh sb="0" eb="1">
      <t>ユカ</t>
    </rPh>
    <rPh sb="1" eb="2">
      <t>ザイ</t>
    </rPh>
    <phoneticPr fontId="2"/>
  </si>
  <si>
    <t>廊下塗床</t>
    <rPh sb="0" eb="2">
      <t>ロウカ</t>
    </rPh>
    <rPh sb="2" eb="4">
      <t>ヌリユカ</t>
    </rPh>
    <phoneticPr fontId="2"/>
  </si>
  <si>
    <t>腰壁仕上塗材</t>
    <rPh sb="0" eb="1">
      <t>コシ</t>
    </rPh>
    <rPh sb="1" eb="2">
      <t>カベ</t>
    </rPh>
    <rPh sb="2" eb="4">
      <t>シアゲ</t>
    </rPh>
    <rPh sb="4" eb="5">
      <t>ヌリ</t>
    </rPh>
    <rPh sb="5" eb="6">
      <t>ザイ</t>
    </rPh>
    <phoneticPr fontId="2"/>
  </si>
  <si>
    <t>天井材</t>
    <rPh sb="0" eb="3">
      <t>テンジョウザイ</t>
    </rPh>
    <phoneticPr fontId="2"/>
  </si>
  <si>
    <t>〈外部〉</t>
    <rPh sb="1" eb="3">
      <t>ガイブ</t>
    </rPh>
    <phoneticPr fontId="2"/>
  </si>
  <si>
    <t>〈内部〉</t>
    <rPh sb="1" eb="3">
      <t>ナイブ</t>
    </rPh>
    <phoneticPr fontId="2"/>
  </si>
  <si>
    <t>庇軒天</t>
    <rPh sb="0" eb="1">
      <t>ヒサシ</t>
    </rPh>
    <rPh sb="1" eb="3">
      <t>ノキテン</t>
    </rPh>
    <phoneticPr fontId="2"/>
  </si>
  <si>
    <t>屋根防水材</t>
    <rPh sb="0" eb="2">
      <t>ヤネ</t>
    </rPh>
    <rPh sb="2" eb="4">
      <t>ボウスイ</t>
    </rPh>
    <rPh sb="4" eb="5">
      <t>ザイ</t>
    </rPh>
    <phoneticPr fontId="2"/>
  </si>
  <si>
    <t>厨房壁</t>
    <rPh sb="0" eb="2">
      <t>チュウボウ</t>
    </rPh>
    <rPh sb="2" eb="3">
      <t>カベ</t>
    </rPh>
    <phoneticPr fontId="2"/>
  </si>
  <si>
    <t>㉗</t>
    <phoneticPr fontId="2"/>
  </si>
  <si>
    <t>アスベスト除去</t>
    <rPh sb="5" eb="7">
      <t>ジョキョ</t>
    </rPh>
    <phoneticPr fontId="2"/>
  </si>
  <si>
    <t>㉗アスベスト除去合計</t>
    <rPh sb="6" eb="8">
      <t>ジョキョ</t>
    </rPh>
    <rPh sb="8" eb="10">
      <t>ゴウケイ</t>
    </rPh>
    <phoneticPr fontId="2"/>
  </si>
  <si>
    <t>基礎撤去跡 敷き均し</t>
    <rPh sb="0" eb="2">
      <t>キソ</t>
    </rPh>
    <rPh sb="2" eb="5">
      <t>テッキョアト</t>
    </rPh>
    <rPh sb="6" eb="7">
      <t>シ</t>
    </rPh>
    <rPh sb="8" eb="9">
      <t>ナラ</t>
    </rPh>
    <phoneticPr fontId="2"/>
  </si>
  <si>
    <t>基礎撤去跡  敷き均し</t>
    <rPh sb="0" eb="2">
      <t>キソ</t>
    </rPh>
    <rPh sb="2" eb="5">
      <t>テッキョアト</t>
    </rPh>
    <rPh sb="7" eb="8">
      <t>シ</t>
    </rPh>
    <rPh sb="9" eb="10">
      <t>ナラ</t>
    </rPh>
    <phoneticPr fontId="2"/>
  </si>
  <si>
    <t>【①工場棟】</t>
    <rPh sb="2" eb="4">
      <t>コウジョウ</t>
    </rPh>
    <rPh sb="4" eb="5">
      <t>トウ</t>
    </rPh>
    <phoneticPr fontId="2"/>
  </si>
  <si>
    <t>【②事務所Ａ】</t>
    <rPh sb="2" eb="4">
      <t>ジム</t>
    </rPh>
    <rPh sb="4" eb="5">
      <t>ショ</t>
    </rPh>
    <phoneticPr fontId="2"/>
  </si>
  <si>
    <t>【③事務所Ｂ】</t>
    <rPh sb="2" eb="4">
      <t>ジム</t>
    </rPh>
    <rPh sb="4" eb="5">
      <t>ショ</t>
    </rPh>
    <phoneticPr fontId="2"/>
  </si>
  <si>
    <t>【⑤変電所棟】</t>
    <rPh sb="2" eb="4">
      <t>ヘンデン</t>
    </rPh>
    <rPh sb="4" eb="5">
      <t>ショ</t>
    </rPh>
    <rPh sb="5" eb="6">
      <t>トウ</t>
    </rPh>
    <phoneticPr fontId="2"/>
  </si>
  <si>
    <t>【⑥切断工場】</t>
    <rPh sb="2" eb="4">
      <t>セツダン</t>
    </rPh>
    <rPh sb="4" eb="6">
      <t>コウジョウ</t>
    </rPh>
    <phoneticPr fontId="2"/>
  </si>
  <si>
    <t>【⑦受付棟】</t>
    <rPh sb="2" eb="4">
      <t>ウケツケ</t>
    </rPh>
    <rPh sb="4" eb="5">
      <t>トウ</t>
    </rPh>
    <phoneticPr fontId="2"/>
  </si>
  <si>
    <t>【⑧食堂棟】</t>
    <rPh sb="2" eb="4">
      <t>ショクドウ</t>
    </rPh>
    <rPh sb="4" eb="5">
      <t>トウ</t>
    </rPh>
    <phoneticPr fontId="2"/>
  </si>
  <si>
    <t>【⑩屋内危険物貯蔵所】</t>
    <rPh sb="2" eb="4">
      <t>オクナイ</t>
    </rPh>
    <rPh sb="4" eb="7">
      <t>キケンブツ</t>
    </rPh>
    <rPh sb="7" eb="9">
      <t>チョゾウ</t>
    </rPh>
    <rPh sb="9" eb="10">
      <t>ジョ</t>
    </rPh>
    <phoneticPr fontId="2"/>
  </si>
  <si>
    <t>設計書用紙　甲　</t>
    <rPh sb="0" eb="3">
      <t>セッケイショ</t>
    </rPh>
    <rPh sb="3" eb="5">
      <t>ヨウシ</t>
    </rPh>
    <rPh sb="6" eb="7">
      <t>コウ</t>
    </rPh>
    <phoneticPr fontId="31"/>
  </si>
  <si>
    <t>工　事　名　称</t>
    <rPh sb="0" eb="3">
      <t>コウジ</t>
    </rPh>
    <rPh sb="4" eb="7">
      <t>メイショウ</t>
    </rPh>
    <phoneticPr fontId="31"/>
  </si>
  <si>
    <t>￥</t>
    <phoneticPr fontId="31"/>
  </si>
  <si>
    <t>（消費税相当額を含む）</t>
    <phoneticPr fontId="31"/>
  </si>
  <si>
    <t>内　　　　　　　　　　訳　　　　　　　　　　書</t>
    <rPh sb="0" eb="23">
      <t>ウチワケショ</t>
    </rPh>
    <phoneticPr fontId="31"/>
  </si>
  <si>
    <t>符号</t>
    <rPh sb="0" eb="2">
      <t>フゴウ</t>
    </rPh>
    <phoneticPr fontId="31"/>
  </si>
  <si>
    <t>名　　　　　称</t>
    <rPh sb="0" eb="7">
      <t>メイショウ</t>
    </rPh>
    <phoneticPr fontId="31"/>
  </si>
  <si>
    <t>品 質 ・ 形 状 ・ 寸 法</t>
    <phoneticPr fontId="31"/>
  </si>
  <si>
    <t>数　　量</t>
    <rPh sb="0" eb="4">
      <t>スウリョウ</t>
    </rPh>
    <phoneticPr fontId="31"/>
  </si>
  <si>
    <t>単位</t>
    <rPh sb="0" eb="2">
      <t>タンイ</t>
    </rPh>
    <phoneticPr fontId="31"/>
  </si>
  <si>
    <t>単　価</t>
    <rPh sb="0" eb="3">
      <t>タンカ</t>
    </rPh>
    <phoneticPr fontId="31"/>
  </si>
  <si>
    <t>金　　　　　額</t>
    <rPh sb="0" eb="7">
      <t>キンガク</t>
    </rPh>
    <phoneticPr fontId="31"/>
  </si>
  <si>
    <t>摘　　　要</t>
    <rPh sb="0" eb="5">
      <t>テキヨウ</t>
    </rPh>
    <phoneticPr fontId="31"/>
  </si>
  <si>
    <t>（　直　接　工　事　費　）</t>
    <rPh sb="2" eb="3">
      <t>ジカ</t>
    </rPh>
    <rPh sb="4" eb="5">
      <t>セツ</t>
    </rPh>
    <rPh sb="6" eb="7">
      <t>コウ</t>
    </rPh>
    <rPh sb="8" eb="9">
      <t>コト</t>
    </rPh>
    <rPh sb="10" eb="11">
      <t>ヒ</t>
    </rPh>
    <phoneticPr fontId="31"/>
  </si>
  <si>
    <t>式</t>
    <rPh sb="0" eb="1">
      <t>シキ</t>
    </rPh>
    <phoneticPr fontId="31"/>
  </si>
  <si>
    <t>直　接　工　事　費　【計】</t>
    <rPh sb="0" eb="1">
      <t>ジカ</t>
    </rPh>
    <rPh sb="2" eb="3">
      <t>セツ</t>
    </rPh>
    <rPh sb="4" eb="5">
      <t>コウ</t>
    </rPh>
    <rPh sb="6" eb="7">
      <t>コト</t>
    </rPh>
    <rPh sb="8" eb="9">
      <t>ヒ</t>
    </rPh>
    <phoneticPr fontId="31"/>
  </si>
  <si>
    <t>（　共　　　通　　　費　）</t>
    <phoneticPr fontId="31"/>
  </si>
  <si>
    <t>Ⅰ</t>
    <phoneticPr fontId="31"/>
  </si>
  <si>
    <t>共通仮設費</t>
    <phoneticPr fontId="31"/>
  </si>
  <si>
    <t>Ⅱ</t>
    <phoneticPr fontId="31"/>
  </si>
  <si>
    <t>Ⅲ</t>
    <phoneticPr fontId="31"/>
  </si>
  <si>
    <t>現場管理費</t>
    <rPh sb="0" eb="2">
      <t>ゲンバ</t>
    </rPh>
    <rPh sb="2" eb="5">
      <t>カンリヒ</t>
    </rPh>
    <phoneticPr fontId="31"/>
  </si>
  <si>
    <t>Ⅳ</t>
    <phoneticPr fontId="31"/>
  </si>
  <si>
    <t>一般管理費等</t>
    <rPh sb="0" eb="2">
      <t>イッパン</t>
    </rPh>
    <rPh sb="2" eb="5">
      <t>カンリヒ</t>
    </rPh>
    <rPh sb="5" eb="6">
      <t>トウ</t>
    </rPh>
    <phoneticPr fontId="31"/>
  </si>
  <si>
    <t>共　通　費　【計】</t>
    <rPh sb="0" eb="1">
      <t>トモ</t>
    </rPh>
    <rPh sb="2" eb="3">
      <t>ツウ</t>
    </rPh>
    <rPh sb="4" eb="5">
      <t>ヒ</t>
    </rPh>
    <phoneticPr fontId="31"/>
  </si>
  <si>
    <t>工　　事　　価　　格</t>
  </si>
  <si>
    <t>（直接工事費+共通費）</t>
    <rPh sb="1" eb="3">
      <t>チョクセツ</t>
    </rPh>
    <rPh sb="3" eb="6">
      <t>コウジヒ</t>
    </rPh>
    <rPh sb="7" eb="9">
      <t>キョウツウ</t>
    </rPh>
    <rPh sb="9" eb="10">
      <t>ヒ</t>
    </rPh>
    <phoneticPr fontId="31"/>
  </si>
  <si>
    <t>消 費 税 相 当 額</t>
  </si>
  <si>
    <t>工　事　費　合　計</t>
    <rPh sb="4" eb="5">
      <t>ヒ</t>
    </rPh>
    <rPh sb="6" eb="7">
      <t>ゴウ</t>
    </rPh>
    <rPh sb="8" eb="9">
      <t>ケイ</t>
    </rPh>
    <phoneticPr fontId="31"/>
  </si>
  <si>
    <t>くさび緊結式足場</t>
    <rPh sb="3" eb="5">
      <t>キンケツ</t>
    </rPh>
    <rPh sb="5" eb="6">
      <t>シキ</t>
    </rPh>
    <rPh sb="6" eb="8">
      <t>アシバ</t>
    </rPh>
    <phoneticPr fontId="4"/>
  </si>
  <si>
    <t>㉘</t>
    <phoneticPr fontId="2"/>
  </si>
  <si>
    <t>汚染土壌運搬処分</t>
    <rPh sb="0" eb="4">
      <t>オセンドジョウ</t>
    </rPh>
    <rPh sb="4" eb="8">
      <t>ウンパンショブン</t>
    </rPh>
    <phoneticPr fontId="2"/>
  </si>
  <si>
    <t>式</t>
    <rPh sb="0" eb="1">
      <t>シキ</t>
    </rPh>
    <phoneticPr fontId="2"/>
  </si>
  <si>
    <t>汚染土壌運搬処分</t>
    <rPh sb="0" eb="2">
      <t>オセン</t>
    </rPh>
    <rPh sb="2" eb="4">
      <t>ドジョウ</t>
    </rPh>
    <rPh sb="4" eb="6">
      <t>ウンパン</t>
    </rPh>
    <rPh sb="6" eb="8">
      <t>ショブン</t>
    </rPh>
    <phoneticPr fontId="2"/>
  </si>
  <si>
    <t>掘削</t>
    <rPh sb="0" eb="2">
      <t>クッサク</t>
    </rPh>
    <phoneticPr fontId="4"/>
  </si>
  <si>
    <t>ｵｰﾌﾟﾝｶｯﾄ</t>
    <phoneticPr fontId="4"/>
  </si>
  <si>
    <t>汚染土壌運搬処分</t>
    <rPh sb="0" eb="4">
      <t>オセンドジョウ</t>
    </rPh>
    <rPh sb="4" eb="6">
      <t>ウンパン</t>
    </rPh>
    <rPh sb="6" eb="8">
      <t>ショブン</t>
    </rPh>
    <phoneticPr fontId="2"/>
  </si>
  <si>
    <t>ﾃﾄﾗｸﾛﾛｴﾁﾚﾝ含有土</t>
    <rPh sb="10" eb="12">
      <t>ガンユウ</t>
    </rPh>
    <rPh sb="12" eb="13">
      <t>ツチ</t>
    </rPh>
    <phoneticPr fontId="2"/>
  </si>
  <si>
    <t>ﾌﾚｺﾝ荷積、運搬距離110km</t>
    <rPh sb="4" eb="6">
      <t>ニツ</t>
    </rPh>
    <rPh sb="7" eb="11">
      <t>ウンパンキョリ</t>
    </rPh>
    <phoneticPr fontId="2"/>
  </si>
  <si>
    <t>汚染土壌運搬処分</t>
    <phoneticPr fontId="2"/>
  </si>
  <si>
    <t>RC-40</t>
    <phoneticPr fontId="2"/>
  </si>
  <si>
    <t>共通仮設費(積上げ分)</t>
    <phoneticPr fontId="2"/>
  </si>
  <si>
    <t>共通仮設費(積上げ分)</t>
    <rPh sb="0" eb="2">
      <t>キョウツウ</t>
    </rPh>
    <rPh sb="2" eb="4">
      <t>カセツ</t>
    </rPh>
    <rPh sb="4" eb="5">
      <t>ヒ</t>
    </rPh>
    <rPh sb="6" eb="8">
      <t>ツミア</t>
    </rPh>
    <rPh sb="9" eb="10">
      <t>ブン</t>
    </rPh>
    <phoneticPr fontId="2"/>
  </si>
  <si>
    <t>Ⅱ</t>
    <phoneticPr fontId="2"/>
  </si>
  <si>
    <t>仮囲い</t>
    <rPh sb="0" eb="2">
      <t>カリガコ</t>
    </rPh>
    <phoneticPr fontId="4"/>
  </si>
  <si>
    <t>m</t>
    <phoneticPr fontId="4"/>
  </si>
  <si>
    <t>仮囲鉄板H=2.0ｍ運搬共</t>
    <phoneticPr fontId="2"/>
  </si>
  <si>
    <t>12ヵ月</t>
    <rPh sb="3" eb="4">
      <t>ゲツ</t>
    </rPh>
    <phoneticPr fontId="4"/>
  </si>
  <si>
    <t>ｸﾛｽｹﾞｰﾄ</t>
    <phoneticPr fontId="2"/>
  </si>
  <si>
    <t>W6.0mH2.0m運搬共</t>
    <rPh sb="10" eb="13">
      <t>ウンパントモ</t>
    </rPh>
    <phoneticPr fontId="2"/>
  </si>
  <si>
    <t>12ヵ月</t>
    <rPh sb="3" eb="4">
      <t>ゲツ</t>
    </rPh>
    <phoneticPr fontId="2"/>
  </si>
  <si>
    <t>箇所</t>
    <rPh sb="0" eb="2">
      <t>カショ</t>
    </rPh>
    <phoneticPr fontId="2"/>
  </si>
  <si>
    <t>Ｓ造２Ｆ 8,888.49m2</t>
    <rPh sb="1" eb="2">
      <t>ゾウ</t>
    </rPh>
    <phoneticPr fontId="2"/>
  </si>
  <si>
    <t>Ｓ造３Ｆ 1,977.01m2</t>
    <rPh sb="1" eb="2">
      <t>ゾウ</t>
    </rPh>
    <phoneticPr fontId="2"/>
  </si>
  <si>
    <t>ＲＣ造 16,675x6,000</t>
    <rPh sb="2" eb="3">
      <t>ゾウ</t>
    </rPh>
    <phoneticPr fontId="2"/>
  </si>
  <si>
    <t>㉘-計</t>
    <rPh sb="2" eb="3">
      <t>ケイ</t>
    </rPh>
    <phoneticPr fontId="2"/>
  </si>
  <si>
    <t>該当なし</t>
    <phoneticPr fontId="2"/>
  </si>
  <si>
    <t>残置</t>
    <rPh sb="0" eb="2">
      <t>ザンチ</t>
    </rPh>
    <phoneticPr fontId="2"/>
  </si>
  <si>
    <t>入札番号</t>
    <rPh sb="0" eb="2">
      <t>ニュウサツ</t>
    </rPh>
    <rPh sb="2" eb="4">
      <t>バンゴウ</t>
    </rPh>
    <phoneticPr fontId="31"/>
  </si>
  <si>
    <t>改算</t>
    <rPh sb="0" eb="2">
      <t>カイザン</t>
    </rPh>
    <phoneticPr fontId="31"/>
  </si>
  <si>
    <t>設 計 年 月 日</t>
    <rPh sb="0" eb="1">
      <t>セツ</t>
    </rPh>
    <rPh sb="2" eb="3">
      <t>ケイ</t>
    </rPh>
    <rPh sb="4" eb="5">
      <t>トシ</t>
    </rPh>
    <rPh sb="6" eb="7">
      <t>ツキ</t>
    </rPh>
    <rPh sb="8" eb="9">
      <t>ヒ</t>
    </rPh>
    <phoneticPr fontId="31"/>
  </si>
  <si>
    <t>設 計 者 氏 名</t>
    <rPh sb="0" eb="1">
      <t>セツ</t>
    </rPh>
    <rPh sb="2" eb="3">
      <t>ケイ</t>
    </rPh>
    <rPh sb="4" eb="5">
      <t>シャ</t>
    </rPh>
    <rPh sb="6" eb="7">
      <t>シ</t>
    </rPh>
    <rPh sb="8" eb="9">
      <t>メイ</t>
    </rPh>
    <phoneticPr fontId="31"/>
  </si>
  <si>
    <t>工　事　箇　所</t>
    <rPh sb="0" eb="1">
      <t>コウ</t>
    </rPh>
    <rPh sb="2" eb="3">
      <t>コト</t>
    </rPh>
    <rPh sb="4" eb="5">
      <t>カ</t>
    </rPh>
    <rPh sb="6" eb="7">
      <t>ショ</t>
    </rPh>
    <phoneticPr fontId="31"/>
  </si>
  <si>
    <t>長泉町　下土狩　地内</t>
    <rPh sb="0" eb="3">
      <t>ナガイズミチョウ</t>
    </rPh>
    <rPh sb="4" eb="7">
      <t>シモトガリ</t>
    </rPh>
    <rPh sb="8" eb="10">
      <t>チナイ</t>
    </rPh>
    <phoneticPr fontId="31"/>
  </si>
  <si>
    <t>工　　　　　 　種</t>
    <rPh sb="0" eb="1">
      <t>コウ</t>
    </rPh>
    <rPh sb="8" eb="9">
      <t>タネ</t>
    </rPh>
    <phoneticPr fontId="31"/>
  </si>
  <si>
    <t>施　　 設 　　名</t>
    <rPh sb="0" eb="1">
      <t>シ</t>
    </rPh>
    <rPh sb="4" eb="5">
      <t>セツ</t>
    </rPh>
    <rPh sb="8" eb="9">
      <t>メイ</t>
    </rPh>
    <phoneticPr fontId="31"/>
  </si>
  <si>
    <t>単 価 適 用 月</t>
    <rPh sb="0" eb="1">
      <t>タン</t>
    </rPh>
    <rPh sb="2" eb="3">
      <t>アタイ</t>
    </rPh>
    <rPh sb="4" eb="5">
      <t>テキ</t>
    </rPh>
    <rPh sb="6" eb="7">
      <t>ヨウ</t>
    </rPh>
    <rPh sb="8" eb="9">
      <t>ツキ</t>
    </rPh>
    <phoneticPr fontId="31"/>
  </si>
  <si>
    <t>竣  工   期  限</t>
    <rPh sb="0" eb="1">
      <t>シュン</t>
    </rPh>
    <rPh sb="3" eb="4">
      <t>コウ</t>
    </rPh>
    <rPh sb="7" eb="8">
      <t>キ</t>
    </rPh>
    <rPh sb="10" eb="11">
      <t>キリ</t>
    </rPh>
    <phoneticPr fontId="31"/>
  </si>
  <si>
    <t>　設計書</t>
    <rPh sb="1" eb="4">
      <t>セッケイショ</t>
    </rPh>
    <phoneticPr fontId="31"/>
  </si>
  <si>
    <t>設計金額</t>
    <rPh sb="0" eb="2">
      <t>セッケイ</t>
    </rPh>
    <rPh sb="2" eb="4">
      <t>キンガク</t>
    </rPh>
    <phoneticPr fontId="31"/>
  </si>
  <si>
    <t>-</t>
    <phoneticPr fontId="31"/>
  </si>
  <si>
    <t>（</t>
    <phoneticPr fontId="31"/>
  </si>
  <si>
    <r>
      <t>―</t>
    </r>
    <r>
      <rPr>
        <sz val="18"/>
        <rFont val="ＭＳ 明朝"/>
        <family val="1"/>
        <charset val="128"/>
      </rPr>
      <t>）</t>
    </r>
    <phoneticPr fontId="31"/>
  </si>
  <si>
    <t>工事概要</t>
    <rPh sb="0" eb="4">
      <t>コウジガイヨウ</t>
    </rPh>
    <phoneticPr fontId="31"/>
  </si>
  <si>
    <t>長泉町役場</t>
    <rPh sb="0" eb="2">
      <t>ナガイズミ</t>
    </rPh>
    <rPh sb="2" eb="5">
      <t>マチヤクバ</t>
    </rPh>
    <phoneticPr fontId="31"/>
  </si>
  <si>
    <t>解体工事</t>
    <rPh sb="0" eb="4">
      <t>カイタイコウジ</t>
    </rPh>
    <phoneticPr fontId="31"/>
  </si>
  <si>
    <t>令和9年11月30日</t>
    <rPh sb="0" eb="2">
      <t>レイワ</t>
    </rPh>
    <rPh sb="3" eb="4">
      <t>ネン</t>
    </rPh>
    <phoneticPr fontId="31"/>
  </si>
  <si>
    <t>令和８年度　旧不二精機製造所跡地解体工事</t>
    <rPh sb="0" eb="2">
      <t>レイワ</t>
    </rPh>
    <rPh sb="3" eb="5">
      <t>ネンド</t>
    </rPh>
    <rPh sb="6" eb="7">
      <t>キュウ</t>
    </rPh>
    <rPh sb="7" eb="11">
      <t>フジセイキ</t>
    </rPh>
    <rPh sb="11" eb="14">
      <t>セイゾウジョ</t>
    </rPh>
    <rPh sb="14" eb="16">
      <t>アトチ</t>
    </rPh>
    <rPh sb="16" eb="18">
      <t>カイタイ</t>
    </rPh>
    <rPh sb="18" eb="20">
      <t>コウジ</t>
    </rPh>
    <phoneticPr fontId="31"/>
  </si>
  <si>
    <t>旧不二精機製造所跡地</t>
    <rPh sb="0" eb="1">
      <t>キュウ</t>
    </rPh>
    <rPh sb="1" eb="5">
      <t>フジセイキ</t>
    </rPh>
    <rPh sb="5" eb="8">
      <t>セイゾウジョ</t>
    </rPh>
    <rPh sb="8" eb="10">
      <t>アトチ</t>
    </rPh>
    <phoneticPr fontId="31"/>
  </si>
  <si>
    <t>令和８年度　旧不二精機製造所跡地解体工事</t>
    <phoneticPr fontId="2"/>
  </si>
  <si>
    <t>計</t>
    <rPh sb="0" eb="1">
      <t>ケイ</t>
    </rPh>
    <phoneticPr fontId="6"/>
  </si>
  <si>
    <t>事務所Ａ棟解体撤去</t>
    <rPh sb="0" eb="3">
      <t>ジムショ</t>
    </rPh>
    <rPh sb="4" eb="5">
      <t>トウ</t>
    </rPh>
    <rPh sb="5" eb="9">
      <t>カイタイテッキョ</t>
    </rPh>
    <phoneticPr fontId="4"/>
  </si>
  <si>
    <t>事務所Ｂ棟解体撤去</t>
    <rPh sb="0" eb="3">
      <t>ジムショ</t>
    </rPh>
    <rPh sb="4" eb="5">
      <t>トウ</t>
    </rPh>
    <rPh sb="5" eb="9">
      <t>カイタイテッキョ</t>
    </rPh>
    <phoneticPr fontId="4"/>
  </si>
  <si>
    <t>屋内危険物貯蔵庫棟解体撤去</t>
    <rPh sb="0" eb="2">
      <t>オクナイ</t>
    </rPh>
    <rPh sb="2" eb="5">
      <t>キケンブツ</t>
    </rPh>
    <rPh sb="5" eb="8">
      <t>チョゾウコ</t>
    </rPh>
    <rPh sb="8" eb="9">
      <t>トウ</t>
    </rPh>
    <rPh sb="9" eb="13">
      <t>カイタイテッキョ</t>
    </rPh>
    <phoneticPr fontId="4"/>
  </si>
  <si>
    <t>事務所Ａ棟解体撤去</t>
    <rPh sb="0" eb="3">
      <t>ジムショ</t>
    </rPh>
    <rPh sb="4" eb="5">
      <t>トウ</t>
    </rPh>
    <rPh sb="5" eb="7">
      <t>カイタイ</t>
    </rPh>
    <rPh sb="7" eb="9">
      <t>テッキョ</t>
    </rPh>
    <phoneticPr fontId="2"/>
  </si>
  <si>
    <t>事務所Ｂ棟解体撤去</t>
    <rPh sb="0" eb="3">
      <t>ジムショ</t>
    </rPh>
    <rPh sb="4" eb="5">
      <t>トウ</t>
    </rPh>
    <rPh sb="5" eb="7">
      <t>カイタイ</t>
    </rPh>
    <rPh sb="7" eb="9">
      <t>テッキョ</t>
    </rPh>
    <phoneticPr fontId="2"/>
  </si>
  <si>
    <t>屋内危険物貯蔵庫棟解体撤去</t>
    <rPh sb="0" eb="2">
      <t>オクナイ</t>
    </rPh>
    <rPh sb="2" eb="5">
      <t>キケンブツ</t>
    </rPh>
    <rPh sb="5" eb="8">
      <t>チョゾウコ</t>
    </rPh>
    <rPh sb="8" eb="13">
      <t>トウカイタイテッキョ</t>
    </rPh>
    <phoneticPr fontId="2"/>
  </si>
  <si>
    <t>事務所Ａ棟</t>
    <rPh sb="0" eb="3">
      <t>ジムショ</t>
    </rPh>
    <rPh sb="4" eb="5">
      <t>トウ</t>
    </rPh>
    <phoneticPr fontId="2"/>
  </si>
  <si>
    <t>事務所Ｂ棟</t>
    <rPh sb="0" eb="3">
      <t>ジムショ</t>
    </rPh>
    <rPh sb="4" eb="5">
      <t>トウ</t>
    </rPh>
    <phoneticPr fontId="2"/>
  </si>
  <si>
    <t>屋内危険物貯蔵庫棟</t>
    <rPh sb="0" eb="2">
      <t>オクナイ</t>
    </rPh>
    <rPh sb="2" eb="5">
      <t>キケンブツ</t>
    </rPh>
    <rPh sb="5" eb="8">
      <t>チョゾウコ</t>
    </rPh>
    <rPh sb="8" eb="9">
      <t>トウ</t>
    </rPh>
    <phoneticPr fontId="2"/>
  </si>
  <si>
    <t>事務所A棟解体撤去</t>
    <rPh sb="0" eb="3">
      <t>ジムショ</t>
    </rPh>
    <rPh sb="4" eb="5">
      <t>トウ</t>
    </rPh>
    <rPh sb="5" eb="9">
      <t>カイタイテッキョ</t>
    </rPh>
    <phoneticPr fontId="2"/>
  </si>
  <si>
    <t>事務所B棟解体撤去</t>
    <rPh sb="0" eb="3">
      <t>ジムショ</t>
    </rPh>
    <rPh sb="4" eb="5">
      <t>トウ</t>
    </rPh>
    <rPh sb="5" eb="9">
      <t>カイタイテッキョ</t>
    </rPh>
    <phoneticPr fontId="2"/>
  </si>
  <si>
    <t>屋内危険物貯蔵庫棟解体撤去</t>
    <rPh sb="0" eb="2">
      <t>オクナイ</t>
    </rPh>
    <rPh sb="2" eb="5">
      <t>キケンブツ</t>
    </rPh>
    <rPh sb="5" eb="8">
      <t>チョゾウコ</t>
    </rPh>
    <rPh sb="8" eb="9">
      <t>トウ</t>
    </rPh>
    <rPh sb="9" eb="13">
      <t>カイタイテッキョ</t>
    </rPh>
    <phoneticPr fontId="2"/>
  </si>
  <si>
    <t>事務所A棟解体撤去</t>
    <rPh sb="0" eb="2">
      <t>ジム</t>
    </rPh>
    <rPh sb="2" eb="3">
      <t>ショ</t>
    </rPh>
    <rPh sb="4" eb="5">
      <t>トウ</t>
    </rPh>
    <rPh sb="5" eb="9">
      <t>カイタイテッキョ</t>
    </rPh>
    <phoneticPr fontId="4"/>
  </si>
  <si>
    <t>発生材処分</t>
  </si>
  <si>
    <t>消防ポンプ倉庫棟及び倉庫</t>
    <rPh sb="0" eb="2">
      <t>ショウボウ</t>
    </rPh>
    <rPh sb="5" eb="7">
      <t>ソウコ</t>
    </rPh>
    <rPh sb="7" eb="8">
      <t>トウ</t>
    </rPh>
    <rPh sb="8" eb="9">
      <t>オヨ</t>
    </rPh>
    <rPh sb="10" eb="12">
      <t>ソウコ</t>
    </rPh>
    <phoneticPr fontId="2"/>
  </si>
  <si>
    <t>消防ポンプ倉庫棟解体撤去</t>
    <rPh sb="0" eb="2">
      <t>ショウボウ</t>
    </rPh>
    <rPh sb="5" eb="7">
      <t>ソウコ</t>
    </rPh>
    <rPh sb="7" eb="12">
      <t>トウカイタイテッキョ</t>
    </rPh>
    <phoneticPr fontId="2"/>
  </si>
  <si>
    <t>既製スチール物置４解体撤去</t>
    <rPh sb="0" eb="2">
      <t>キセイ</t>
    </rPh>
    <rPh sb="6" eb="8">
      <t>モノオキ</t>
    </rPh>
    <rPh sb="9" eb="11">
      <t>カイタイ</t>
    </rPh>
    <rPh sb="11" eb="13">
      <t>テッキョ</t>
    </rPh>
    <phoneticPr fontId="2"/>
  </si>
  <si>
    <t>既製スチール物置４解体撤去</t>
    <rPh sb="0" eb="2">
      <t>キセイ</t>
    </rPh>
    <rPh sb="6" eb="8">
      <t>モノオキ</t>
    </rPh>
    <rPh sb="9" eb="11">
      <t>カイタイ</t>
    </rPh>
    <rPh sb="11" eb="13">
      <t>テッキョ</t>
    </rPh>
    <phoneticPr fontId="4"/>
  </si>
  <si>
    <t>既製スチール物置１解体撤去</t>
    <rPh sb="0" eb="2">
      <t>キセイ</t>
    </rPh>
    <rPh sb="6" eb="8">
      <t>モノオキ</t>
    </rPh>
    <rPh sb="9" eb="11">
      <t>カイタイ</t>
    </rPh>
    <rPh sb="11" eb="13">
      <t>テッキョ</t>
    </rPh>
    <phoneticPr fontId="4"/>
  </si>
  <si>
    <t>既製スチール物置２解体撤去</t>
    <rPh sb="0" eb="2">
      <t>キセイ</t>
    </rPh>
    <rPh sb="6" eb="8">
      <t>モノオキ</t>
    </rPh>
    <rPh sb="9" eb="11">
      <t>カイタイ</t>
    </rPh>
    <rPh sb="11" eb="13">
      <t>テッキョ</t>
    </rPh>
    <phoneticPr fontId="4"/>
  </si>
  <si>
    <t>既製スチール物置３解体撤去</t>
    <rPh sb="0" eb="2">
      <t>キセイ</t>
    </rPh>
    <rPh sb="6" eb="8">
      <t>モノオキ</t>
    </rPh>
    <rPh sb="9" eb="11">
      <t>カイタイ</t>
    </rPh>
    <rPh sb="11" eb="13">
      <t>テッキョ</t>
    </rPh>
    <phoneticPr fontId="4"/>
  </si>
  <si>
    <t>ｺﾝﾌﾟﾚｯｻｰ室棟解体撤去</t>
    <rPh sb="8" eb="9">
      <t>シツ</t>
    </rPh>
    <rPh sb="9" eb="10">
      <t>トウ</t>
    </rPh>
    <rPh sb="10" eb="14">
      <t>カイタイテッキョ</t>
    </rPh>
    <phoneticPr fontId="2"/>
  </si>
  <si>
    <t>鉄くず(躯体分)　現地荷渡し</t>
    <rPh sb="0" eb="1">
      <t>テツ</t>
    </rPh>
    <rPh sb="4" eb="7">
      <t>クタイブン</t>
    </rPh>
    <rPh sb="11" eb="12">
      <t>ニ</t>
    </rPh>
    <phoneticPr fontId="2"/>
  </si>
  <si>
    <t>鉄くず(仕上分)　現地荷渡し</t>
    <rPh sb="0" eb="1">
      <t>テツ</t>
    </rPh>
    <rPh sb="4" eb="6">
      <t>シアゲ</t>
    </rPh>
    <rPh sb="6" eb="7">
      <t>ブン</t>
    </rPh>
    <phoneticPr fontId="2"/>
  </si>
  <si>
    <t>ｱﾙﾐくず　現地荷渡し</t>
    <phoneticPr fontId="2"/>
  </si>
  <si>
    <t>鉄くず(躯体分)　現地荷渡し</t>
    <rPh sb="0" eb="1">
      <t>テツ</t>
    </rPh>
    <rPh sb="4" eb="7">
      <t>クタイブン</t>
    </rPh>
    <phoneticPr fontId="2"/>
  </si>
  <si>
    <t>鉄くず(躯体分)　現地荷渡し</t>
    <rPh sb="0" eb="1">
      <t>テツ</t>
    </rPh>
    <rPh sb="4" eb="6">
      <t>クタイ</t>
    </rPh>
    <rPh sb="6" eb="7">
      <t>ブン</t>
    </rPh>
    <rPh sb="9" eb="11">
      <t>ゲンチ</t>
    </rPh>
    <rPh sb="11" eb="12">
      <t>ニ</t>
    </rPh>
    <rPh sb="12" eb="13">
      <t>ワタ</t>
    </rPh>
    <phoneticPr fontId="2"/>
  </si>
  <si>
    <t>鉄くず(仕上分)　現地荷渡し</t>
    <phoneticPr fontId="2"/>
  </si>
  <si>
    <t>鉄くず(仕上分)　現地荷渡し</t>
    <rPh sb="0" eb="1">
      <t>テツ</t>
    </rPh>
    <rPh sb="4" eb="6">
      <t>シアゲ</t>
    </rPh>
    <rPh sb="6" eb="7">
      <t>ブン</t>
    </rPh>
    <rPh sb="9" eb="11">
      <t>ゲンチ</t>
    </rPh>
    <rPh sb="11" eb="12">
      <t>ニ</t>
    </rPh>
    <rPh sb="12" eb="13">
      <t>ワタ</t>
    </rPh>
    <phoneticPr fontId="2"/>
  </si>
  <si>
    <t>鉛含有土　ﾊﾞﾗ積浸透防止ｼｰﾄ掛け</t>
    <rPh sb="0" eb="1">
      <t>ナマリ</t>
    </rPh>
    <rPh sb="1" eb="3">
      <t>ガンユウ</t>
    </rPh>
    <rPh sb="3" eb="4">
      <t>ツチ</t>
    </rPh>
    <phoneticPr fontId="2"/>
  </si>
  <si>
    <t>運搬距離110km</t>
    <rPh sb="0" eb="4">
      <t>ウンパンキョリ</t>
    </rPh>
    <phoneticPr fontId="2"/>
  </si>
  <si>
    <t>ｶｯﾀｰ入れ</t>
    <rPh sb="4" eb="5">
      <t>イ</t>
    </rPh>
    <phoneticPr fontId="2"/>
  </si>
  <si>
    <t>ｺﾝｸﾘｰﾄ面　厚さ20～30㎜</t>
    <rPh sb="6" eb="7">
      <t>メン</t>
    </rPh>
    <rPh sb="8" eb="9">
      <t>アツ</t>
    </rPh>
    <phoneticPr fontId="2"/>
  </si>
  <si>
    <t>ｍ</t>
    <phoneticPr fontId="2"/>
  </si>
  <si>
    <t>ﾐﾈﾗﾙｳｫｰﾀｰﾍﾟｯﾄﾎﾞﾄﾙ撤去</t>
    <rPh sb="17" eb="19">
      <t>テッキョ</t>
    </rPh>
    <phoneticPr fontId="2"/>
  </si>
  <si>
    <t>溶出試験</t>
    <rPh sb="0" eb="2">
      <t>ヨウシュツ</t>
    </rPh>
    <rPh sb="2" eb="4">
      <t>シケン</t>
    </rPh>
    <phoneticPr fontId="2"/>
  </si>
  <si>
    <t>検液作成料</t>
    <rPh sb="0" eb="2">
      <t>ケンエキ</t>
    </rPh>
    <rPh sb="2" eb="5">
      <t>サクセイリョウ</t>
    </rPh>
    <phoneticPr fontId="2"/>
  </si>
  <si>
    <t>検体</t>
    <rPh sb="0" eb="2">
      <t>ケンタイ</t>
    </rPh>
    <phoneticPr fontId="2"/>
  </si>
  <si>
    <t>ｸﾛﾛｴﾁﾚﾝ</t>
    <phoneticPr fontId="2"/>
  </si>
  <si>
    <t>1,1-ｼﾞｸﾛﾛｴﾁﾚﾝ</t>
    <phoneticPr fontId="2"/>
  </si>
  <si>
    <t>1,2-ｼﾞｸﾛﾛｴﾁﾚﾝ</t>
    <phoneticPr fontId="2"/>
  </si>
  <si>
    <t>ﾃﾄﾗｸﾛﾛｴﾁﾚﾝ</t>
    <phoneticPr fontId="2"/>
  </si>
  <si>
    <t>1,1,1-ﾄﾘｸﾛﾛｴﾀﾝ</t>
    <phoneticPr fontId="2"/>
  </si>
  <si>
    <t>ﾄﾘｸﾛﾛｴﾁﾚﾝ</t>
    <phoneticPr fontId="2"/>
  </si>
  <si>
    <t>ﾍﾞﾝｾﾞﾝ</t>
    <phoneticPr fontId="2"/>
  </si>
  <si>
    <t>鉛及びその化合物</t>
    <rPh sb="0" eb="1">
      <t>ナマリ</t>
    </rPh>
    <rPh sb="1" eb="2">
      <t>オヨ</t>
    </rPh>
    <rPh sb="5" eb="8">
      <t>カゴウブツ</t>
    </rPh>
    <phoneticPr fontId="2"/>
  </si>
  <si>
    <t>含有試験</t>
    <rPh sb="0" eb="4">
      <t>ガンユウシケン</t>
    </rPh>
    <phoneticPr fontId="2"/>
  </si>
  <si>
    <t>令和8年5月</t>
    <rPh sb="0" eb="2">
      <t>レイワ</t>
    </rPh>
    <rPh sb="3" eb="4">
      <t>ネン</t>
    </rPh>
    <rPh sb="5" eb="6">
      <t>ガツ</t>
    </rPh>
    <phoneticPr fontId="31"/>
  </si>
  <si>
    <t>【土壌分析】埋戻し土</t>
    <rPh sb="1" eb="5">
      <t>ドジョウブンセキ</t>
    </rPh>
    <rPh sb="6" eb="8">
      <t>ウメモド</t>
    </rPh>
    <rPh sb="9" eb="10">
      <t>ド</t>
    </rPh>
    <phoneticPr fontId="2"/>
  </si>
  <si>
    <t>倉庫棟解体撤去</t>
    <rPh sb="0" eb="2">
      <t>ソウコ</t>
    </rPh>
    <rPh sb="2" eb="3">
      <t>トウ</t>
    </rPh>
    <rPh sb="3" eb="7">
      <t>カイタイテッキョ</t>
    </rPh>
    <phoneticPr fontId="2"/>
  </si>
  <si>
    <t>工場棟8,888㎡、事務所Ａ棟959㎡、事務所Ｂ棟1,977㎡、外構１式ほか21箇所解体</t>
    <phoneticPr fontId="31"/>
  </si>
  <si>
    <t>2026000252</t>
    <phoneticPr fontId="2"/>
  </si>
  <si>
    <t>※土壌汚染対策法を順守し適切に処分すること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</si>
</sst>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quot;▲ &quot;#,##0"/>
    <numFmt numFmtId="177" formatCode="#,##0_);[Red]\(#,##0\)"/>
    <numFmt numFmtId="178" formatCode="#,##0.0_);[Red]\(#,##0.0\)"/>
    <numFmt numFmtId="179" formatCode="#,##0_ "/>
    <numFmt numFmtId="180" formatCode="#,##0;\-#,##0;&quot;-&quot;"/>
    <numFmt numFmtId="181" formatCode="0_ "/>
    <numFmt numFmtId="182" formatCode="#,##0.0_ "/>
    <numFmt numFmtId="183" formatCode="#,##0_ ;[Red]\-#,##0\ "/>
    <numFmt numFmtId="184" formatCode="#,##0.00_ "/>
    <numFmt numFmtId="185" formatCode="&quot;【&quot;#,##0_ &quot;】&quot;;[Red]\-#,##0\ "/>
    <numFmt numFmtId="186" formatCode="&quot;歩掛り-&quot;#"/>
    <numFmt numFmtId="187" formatCode="#,##0.000_ "/>
    <numFmt numFmtId="188" formatCode="&quot;(労)&quot;&quot;x&quot;###&quot;%&quot;"/>
    <numFmt numFmtId="189" formatCode="0.00_ "/>
    <numFmt numFmtId="190" formatCode="#,##0;&quot;△ &quot;#,##0"/>
    <numFmt numFmtId="191" formatCode="0.00_ ;[Red]\-0.00\ "/>
    <numFmt numFmtId="192" formatCode="#,##0.00_ ;[Red]\-#,##0.00\ "/>
    <numFmt numFmtId="193" formatCode="#,##0\ \-_ "/>
    <numFmt numFmtId="194" formatCode="#,##0.0000;&quot;△ &quot;#,##0.0000"/>
    <numFmt numFmtId="195" formatCode="#,##0_ ;[Red]&quot;¥&quot;\!\-#,##0&quot;¥&quot;\!\ "/>
    <numFmt numFmtId="196" formatCode="&quot;¥&quot;#,##0_);\(&quot;¥&quot;#,##0\)"/>
  </numFmts>
  <fonts count="38">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7"/>
      <name val="ＭＳ 明朝"/>
      <family val="1"/>
      <charset val="128"/>
    </font>
    <font>
      <sz val="11"/>
      <color indexed="12"/>
      <name val="ＭＳ 明朝"/>
      <family val="1"/>
      <charset val="128"/>
    </font>
    <font>
      <sz val="9"/>
      <name val="ＭＳ 明朝"/>
      <family val="1"/>
      <charset val="128"/>
    </font>
    <font>
      <b/>
      <sz val="14"/>
      <name val="ＤＦＰPOP体"/>
      <family val="3"/>
      <charset val="128"/>
    </font>
    <font>
      <sz val="11"/>
      <color indexed="10"/>
      <name val="ＭＳ 明朝"/>
      <family val="1"/>
      <charset val="128"/>
    </font>
    <font>
      <sz val="10"/>
      <name val="ＭＳ 明朝"/>
      <family val="1"/>
      <charset val="128"/>
    </font>
    <font>
      <sz val="10"/>
      <color indexed="8"/>
      <name val="Arial"/>
      <family val="2"/>
    </font>
    <font>
      <b/>
      <sz val="12"/>
      <name val="Arial"/>
      <family val="2"/>
    </font>
    <font>
      <sz val="10"/>
      <name val="Arial"/>
      <family val="2"/>
    </font>
    <font>
      <sz val="14"/>
      <name val="ＭＳ 明朝"/>
      <family val="1"/>
      <charset val="128"/>
    </font>
    <font>
      <sz val="8"/>
      <name val="ＭＳ 明朝"/>
      <family val="1"/>
      <charset val="128"/>
    </font>
    <font>
      <sz val="9"/>
      <name val="Times New Roman"/>
      <family val="1"/>
    </font>
    <font>
      <sz val="8"/>
      <color indexed="16"/>
      <name val="Century Schoolbook"/>
      <family val="1"/>
    </font>
    <font>
      <b/>
      <i/>
      <sz val="10"/>
      <name val="Times New Roman"/>
      <family val="1"/>
    </font>
    <font>
      <b/>
      <sz val="11"/>
      <name val="Helv"/>
      <family val="2"/>
    </font>
    <font>
      <b/>
      <sz val="9"/>
      <name val="Times New Roman"/>
      <family val="1"/>
    </font>
    <font>
      <b/>
      <sz val="14"/>
      <name val="ＭＳ 明朝"/>
      <family val="1"/>
      <charset val="128"/>
    </font>
    <font>
      <sz val="18"/>
      <name val="ＭＳ 明朝"/>
      <family val="1"/>
      <charset val="128"/>
    </font>
    <font>
      <sz val="10"/>
      <color indexed="20"/>
      <name val="ＭＳ 明朝"/>
      <family val="1"/>
      <charset val="128"/>
    </font>
    <font>
      <sz val="10"/>
      <color indexed="12"/>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b/>
      <sz val="14"/>
      <color theme="1"/>
      <name val="ＭＳ 明朝"/>
      <family val="1"/>
      <charset val="128"/>
    </font>
    <font>
      <sz val="10"/>
      <color rgb="FFFF0000"/>
      <name val="ＭＳ 明朝"/>
      <family val="1"/>
      <charset val="128"/>
    </font>
    <font>
      <sz val="11"/>
      <name val="ＭＳ Ｐ明朝"/>
      <family val="1"/>
      <charset val="128"/>
    </font>
    <font>
      <sz val="10"/>
      <name val="ＭＳ Ｐ明朝"/>
      <family val="1"/>
      <charset val="128"/>
    </font>
    <font>
      <sz val="6"/>
      <name val="ＭＳ Ｐ明朝"/>
      <family val="1"/>
      <charset val="128"/>
    </font>
    <font>
      <b/>
      <sz val="11"/>
      <name val="ＭＳ 明朝"/>
      <family val="1"/>
      <charset val="128"/>
    </font>
    <font>
      <b/>
      <sz val="10"/>
      <name val="ＭＳ 明朝"/>
      <family val="1"/>
      <charset val="128"/>
    </font>
    <font>
      <b/>
      <sz val="16"/>
      <name val="ＭＳ 明朝"/>
      <family val="1"/>
      <charset val="128"/>
    </font>
    <font>
      <sz val="20"/>
      <name val="ＭＳ 明朝"/>
      <family val="1"/>
      <charset val="128"/>
    </font>
    <font>
      <sz val="16"/>
      <name val="ＭＳ 明朝"/>
      <family val="1"/>
      <charset val="128"/>
    </font>
    <font>
      <sz val="12"/>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indexed="13"/>
        <bgColor indexed="64"/>
      </patternFill>
    </fill>
    <fill>
      <patternFill patternType="solid">
        <fgColor indexed="54"/>
        <bgColor indexed="64"/>
      </patternFill>
    </fill>
    <fill>
      <patternFill patternType="solid">
        <fgColor indexed="49"/>
        <bgColor indexed="64"/>
      </patternFill>
    </fill>
  </fills>
  <borders count="73">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hair">
        <color indexed="64"/>
      </left>
      <right style="hair">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12"/>
      </bottom>
      <diagonal/>
    </border>
    <border>
      <left/>
      <right/>
      <top style="thin">
        <color indexed="64"/>
      </top>
      <bottom style="hair">
        <color indexed="12"/>
      </bottom>
      <diagonal/>
    </border>
    <border>
      <left/>
      <right style="thin">
        <color indexed="64"/>
      </right>
      <top style="thin">
        <color indexed="64"/>
      </top>
      <bottom style="hair">
        <color indexed="12"/>
      </bottom>
      <diagonal/>
    </border>
    <border>
      <left style="thin">
        <color indexed="64"/>
      </left>
      <right/>
      <top style="hair">
        <color indexed="12"/>
      </top>
      <bottom style="hair">
        <color indexed="12"/>
      </bottom>
      <diagonal/>
    </border>
    <border>
      <left/>
      <right/>
      <top style="hair">
        <color indexed="12"/>
      </top>
      <bottom style="hair">
        <color indexed="12"/>
      </bottom>
      <diagonal/>
    </border>
    <border>
      <left/>
      <right style="thin">
        <color indexed="64"/>
      </right>
      <top style="hair">
        <color indexed="12"/>
      </top>
      <bottom style="hair">
        <color indexed="12"/>
      </bottom>
      <diagonal/>
    </border>
    <border>
      <left style="thin">
        <color indexed="64"/>
      </left>
      <right/>
      <top style="hair">
        <color indexed="12"/>
      </top>
      <bottom/>
      <diagonal/>
    </border>
    <border>
      <left/>
      <right/>
      <top style="hair">
        <color indexed="12"/>
      </top>
      <bottom/>
      <diagonal/>
    </border>
    <border>
      <left/>
      <right style="thin">
        <color indexed="64"/>
      </right>
      <top style="hair">
        <color indexed="12"/>
      </top>
      <bottom/>
      <diagonal/>
    </border>
    <border>
      <left style="thin">
        <color indexed="64"/>
      </left>
      <right style="hair">
        <color indexed="12"/>
      </right>
      <top style="thin">
        <color indexed="64"/>
      </top>
      <bottom style="thin">
        <color indexed="64"/>
      </bottom>
      <diagonal/>
    </border>
    <border>
      <left style="hair">
        <color indexed="12"/>
      </left>
      <right/>
      <top style="thin">
        <color indexed="64"/>
      </top>
      <bottom style="thin">
        <color indexed="64"/>
      </bottom>
      <diagonal/>
    </border>
    <border>
      <left/>
      <right style="hair">
        <color indexed="12"/>
      </right>
      <top style="thin">
        <color indexed="64"/>
      </top>
      <bottom style="thin">
        <color indexed="64"/>
      </bottom>
      <diagonal/>
    </border>
    <border>
      <left style="hair">
        <color indexed="12"/>
      </left>
      <right style="hair">
        <color indexed="12"/>
      </right>
      <top style="thin">
        <color indexed="64"/>
      </top>
      <bottom style="thin">
        <color indexed="64"/>
      </bottom>
      <diagonal/>
    </border>
    <border>
      <left style="hair">
        <color indexed="12"/>
      </left>
      <right style="thin">
        <color indexed="64"/>
      </right>
      <top style="thin">
        <color indexed="64"/>
      </top>
      <bottom style="thin">
        <color indexed="64"/>
      </bottom>
      <diagonal/>
    </border>
    <border>
      <left style="thin">
        <color indexed="64"/>
      </left>
      <right/>
      <top/>
      <bottom style="hair">
        <color indexed="12"/>
      </bottom>
      <diagonal/>
    </border>
    <border>
      <left style="hair">
        <color indexed="12"/>
      </left>
      <right/>
      <top/>
      <bottom style="hair">
        <color indexed="12"/>
      </bottom>
      <diagonal/>
    </border>
    <border>
      <left/>
      <right/>
      <top/>
      <bottom style="hair">
        <color indexed="12"/>
      </bottom>
      <diagonal/>
    </border>
    <border>
      <left/>
      <right style="hair">
        <color indexed="12"/>
      </right>
      <top/>
      <bottom style="hair">
        <color indexed="12"/>
      </bottom>
      <diagonal/>
    </border>
    <border>
      <left style="hair">
        <color indexed="12"/>
      </left>
      <right/>
      <top style="thin">
        <color indexed="64"/>
      </top>
      <bottom style="hair">
        <color indexed="12"/>
      </bottom>
      <diagonal/>
    </border>
    <border>
      <left/>
      <right style="hair">
        <color indexed="12"/>
      </right>
      <top style="thin">
        <color indexed="64"/>
      </top>
      <bottom style="hair">
        <color indexed="12"/>
      </bottom>
      <diagonal/>
    </border>
    <border>
      <left style="hair">
        <color indexed="12"/>
      </left>
      <right style="hair">
        <color indexed="12"/>
      </right>
      <top/>
      <bottom style="hair">
        <color indexed="12"/>
      </bottom>
      <diagonal/>
    </border>
    <border>
      <left style="hair">
        <color indexed="12"/>
      </left>
      <right style="thin">
        <color indexed="64"/>
      </right>
      <top/>
      <bottom style="hair">
        <color indexed="12"/>
      </bottom>
      <diagonal/>
    </border>
    <border>
      <left style="hair">
        <color indexed="12"/>
      </left>
      <right/>
      <top style="hair">
        <color indexed="12"/>
      </top>
      <bottom style="hair">
        <color indexed="12"/>
      </bottom>
      <diagonal/>
    </border>
    <border>
      <left/>
      <right style="hair">
        <color indexed="12"/>
      </right>
      <top style="hair">
        <color indexed="12"/>
      </top>
      <bottom style="hair">
        <color indexed="12"/>
      </bottom>
      <diagonal/>
    </border>
    <border>
      <left style="hair">
        <color indexed="12"/>
      </left>
      <right/>
      <top style="hair">
        <color indexed="12"/>
      </top>
      <bottom/>
      <diagonal/>
    </border>
    <border>
      <left/>
      <right style="hair">
        <color indexed="12"/>
      </right>
      <top style="hair">
        <color indexed="12"/>
      </top>
      <bottom/>
      <diagonal/>
    </border>
    <border>
      <left style="hair">
        <color indexed="12"/>
      </left>
      <right style="hair">
        <color indexed="12"/>
      </right>
      <top style="hair">
        <color indexed="12"/>
      </top>
      <bottom/>
      <diagonal/>
    </border>
    <border>
      <left style="hair">
        <color indexed="12"/>
      </left>
      <right style="hair">
        <color indexed="12"/>
      </right>
      <top style="hair">
        <color indexed="12"/>
      </top>
      <bottom style="hair">
        <color indexed="12"/>
      </bottom>
      <diagonal/>
    </border>
    <border>
      <left style="hair">
        <color indexed="12"/>
      </left>
      <right style="thin">
        <color indexed="64"/>
      </right>
      <top style="hair">
        <color indexed="12"/>
      </top>
      <bottom style="hair">
        <color indexed="12"/>
      </bottom>
      <diagonal/>
    </border>
    <border>
      <left style="hair">
        <color indexed="12"/>
      </left>
      <right style="thin">
        <color indexed="64"/>
      </right>
      <top style="hair">
        <color indexed="12"/>
      </top>
      <bottom/>
      <diagonal/>
    </border>
    <border>
      <left style="hair">
        <color indexed="12"/>
      </left>
      <right style="hair">
        <color indexed="12"/>
      </right>
      <top/>
      <bottom/>
      <diagonal/>
    </border>
    <border>
      <left style="thin">
        <color indexed="64"/>
      </left>
      <right/>
      <top style="double">
        <color indexed="64"/>
      </top>
      <bottom style="thin">
        <color indexed="64"/>
      </bottom>
      <diagonal/>
    </border>
    <border>
      <left style="hair">
        <color indexed="12"/>
      </left>
      <right/>
      <top style="double">
        <color indexed="64"/>
      </top>
      <bottom style="thin">
        <color indexed="64"/>
      </bottom>
      <diagonal/>
    </border>
    <border>
      <left/>
      <right/>
      <top style="double">
        <color indexed="64"/>
      </top>
      <bottom style="thin">
        <color indexed="64"/>
      </bottom>
      <diagonal/>
    </border>
    <border>
      <left/>
      <right style="hair">
        <color indexed="12"/>
      </right>
      <top style="double">
        <color indexed="64"/>
      </top>
      <bottom style="thin">
        <color indexed="64"/>
      </bottom>
      <diagonal/>
    </border>
    <border>
      <left style="hair">
        <color indexed="12"/>
      </left>
      <right style="hair">
        <color indexed="12"/>
      </right>
      <top style="double">
        <color indexed="64"/>
      </top>
      <bottom style="thin">
        <color indexed="64"/>
      </bottom>
      <diagonal/>
    </border>
    <border>
      <left style="hair">
        <color indexed="12"/>
      </left>
      <right style="thin">
        <color indexed="64"/>
      </right>
      <top style="double">
        <color indexed="64"/>
      </top>
      <bottom style="thin">
        <color indexed="64"/>
      </bottom>
      <diagonal/>
    </border>
    <border>
      <left style="thin">
        <color indexed="64"/>
      </left>
      <right style="thin">
        <color indexed="63"/>
      </right>
      <top style="thin">
        <color indexed="64"/>
      </top>
      <bottom style="thin">
        <color indexed="63"/>
      </bottom>
      <diagonal/>
    </border>
    <border>
      <left style="thin">
        <color indexed="63"/>
      </left>
      <right style="thin">
        <color indexed="63"/>
      </right>
      <top style="thin">
        <color indexed="64"/>
      </top>
      <bottom style="thin">
        <color indexed="63"/>
      </bottom>
      <diagonal/>
    </border>
    <border>
      <left style="thin">
        <color indexed="63"/>
      </left>
      <right/>
      <top style="thin">
        <color indexed="64"/>
      </top>
      <bottom style="thin">
        <color indexed="63"/>
      </bottom>
      <diagonal/>
    </border>
    <border>
      <left/>
      <right style="thin">
        <color indexed="63"/>
      </right>
      <top style="thin">
        <color indexed="64"/>
      </top>
      <bottom style="thin">
        <color indexed="63"/>
      </bottom>
      <diagonal/>
    </border>
    <border>
      <left style="thin">
        <color indexed="63"/>
      </left>
      <right style="thin">
        <color indexed="64"/>
      </right>
      <top style="thin">
        <color indexed="63"/>
      </top>
      <bottom style="thin">
        <color indexed="63"/>
      </bottom>
      <diagonal/>
    </border>
    <border>
      <left style="thin">
        <color indexed="63"/>
      </left>
      <right style="thin">
        <color indexed="64"/>
      </right>
      <top style="thin">
        <color indexed="64"/>
      </top>
      <bottom style="thin">
        <color indexed="63"/>
      </bottom>
      <diagonal/>
    </border>
    <border>
      <left style="thin">
        <color indexed="64"/>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4"/>
      </left>
      <right style="thin">
        <color indexed="63"/>
      </right>
      <top style="thin">
        <color indexed="63"/>
      </top>
      <bottom style="thin">
        <color indexed="63"/>
      </bottom>
      <diagonal/>
    </border>
  </borders>
  <cellStyleXfs count="23">
    <xf numFmtId="0" fontId="0" fillId="0" borderId="0"/>
    <xf numFmtId="180" fontId="10" fillId="0" borderId="0" applyFill="0" applyBorder="0" applyAlignment="0"/>
    <xf numFmtId="0" fontId="15" fillId="0" borderId="0">
      <alignment horizontal="left"/>
    </xf>
    <xf numFmtId="0" fontId="11" fillId="0" borderId="1" applyNumberFormat="0" applyAlignment="0" applyProtection="0">
      <alignment horizontal="left" vertical="center"/>
    </xf>
    <xf numFmtId="0" fontId="11" fillId="0" borderId="2">
      <alignment horizontal="left" vertical="center"/>
    </xf>
    <xf numFmtId="0" fontId="12" fillId="0" borderId="0"/>
    <xf numFmtId="4" fontId="15" fillId="0" borderId="0">
      <alignment horizontal="right"/>
    </xf>
    <xf numFmtId="4" fontId="16" fillId="0" borderId="0">
      <alignment horizontal="right"/>
    </xf>
    <xf numFmtId="0" fontId="17" fillId="0" borderId="0">
      <alignment horizontal="left"/>
    </xf>
    <xf numFmtId="0" fontId="18" fillId="0" borderId="0"/>
    <xf numFmtId="0" fontId="19" fillId="0" borderId="0">
      <alignment horizontal="center"/>
    </xf>
    <xf numFmtId="0" fontId="9" fillId="0" borderId="3" applyNumberFormat="0" applyFill="0" applyBorder="0" applyAlignment="0" applyProtection="0">
      <alignment vertical="center"/>
    </xf>
    <xf numFmtId="38" fontId="1" fillId="0" borderId="0" applyFont="0" applyFill="0" applyBorder="0" applyAlignment="0" applyProtection="0"/>
    <xf numFmtId="0" fontId="1" fillId="0" borderId="0"/>
    <xf numFmtId="0" fontId="13" fillId="0" borderId="0"/>
    <xf numFmtId="190" fontId="29" fillId="0" borderId="0">
      <alignment vertical="center"/>
    </xf>
    <xf numFmtId="183" fontId="29" fillId="0" borderId="0">
      <alignment vertical="center"/>
    </xf>
    <xf numFmtId="190" fontId="29" fillId="0" borderId="0">
      <alignment vertical="center"/>
    </xf>
    <xf numFmtId="190" fontId="29" fillId="0" borderId="0">
      <alignment vertical="center"/>
    </xf>
    <xf numFmtId="183" fontId="29" fillId="0" borderId="0">
      <alignment vertical="center"/>
    </xf>
    <xf numFmtId="38" fontId="29" fillId="0" borderId="0" applyFont="0" applyFill="0" applyBorder="0" applyAlignment="0" applyProtection="0"/>
    <xf numFmtId="195" fontId="29" fillId="0" borderId="0">
      <alignment vertical="center"/>
    </xf>
    <xf numFmtId="195" fontId="29" fillId="0" borderId="0">
      <alignment vertical="center"/>
    </xf>
  </cellStyleXfs>
  <cellXfs count="481">
    <xf numFmtId="0" fontId="0" fillId="0" borderId="0" xfId="0"/>
    <xf numFmtId="0" fontId="3" fillId="0" borderId="0" xfId="0" applyFont="1"/>
    <xf numFmtId="177" fontId="3" fillId="0" borderId="3" xfId="0" applyNumberFormat="1" applyFont="1" applyBorder="1"/>
    <xf numFmtId="177" fontId="3" fillId="0" borderId="4" xfId="0" applyNumberFormat="1" applyFont="1" applyBorder="1"/>
    <xf numFmtId="177" fontId="3" fillId="0" borderId="0" xfId="0" applyNumberFormat="1" applyFont="1"/>
    <xf numFmtId="0" fontId="3" fillId="0" borderId="5" xfId="0" applyFont="1" applyBorder="1" applyAlignment="1">
      <alignment horizontal="center" vertical="center"/>
    </xf>
    <xf numFmtId="0" fontId="3" fillId="0" borderId="3" xfId="0" applyFont="1" applyBorder="1"/>
    <xf numFmtId="0" fontId="3" fillId="0" borderId="4" xfId="0" applyFont="1" applyBorder="1"/>
    <xf numFmtId="177" fontId="3" fillId="0" borderId="6" xfId="0" applyNumberFormat="1" applyFont="1" applyBorder="1"/>
    <xf numFmtId="177" fontId="3" fillId="0" borderId="7" xfId="0" applyNumberFormat="1" applyFont="1" applyBorder="1"/>
    <xf numFmtId="177" fontId="3" fillId="0" borderId="8" xfId="0" applyNumberFormat="1" applyFont="1" applyBorder="1"/>
    <xf numFmtId="177" fontId="3" fillId="0" borderId="9" xfId="0" applyNumberFormat="1" applyFont="1" applyBorder="1"/>
    <xf numFmtId="177" fontId="3" fillId="0" borderId="10" xfId="0" applyNumberFormat="1" applyFont="1" applyBorder="1"/>
    <xf numFmtId="176" fontId="3" fillId="0" borderId="0" xfId="0" applyNumberFormat="1" applyFont="1"/>
    <xf numFmtId="177" fontId="3" fillId="0" borderId="11" xfId="0" applyNumberFormat="1" applyFont="1" applyBorder="1"/>
    <xf numFmtId="176" fontId="6" fillId="0" borderId="12" xfId="0" applyNumberFormat="1" applyFont="1" applyBorder="1" applyAlignment="1">
      <alignment horizontal="center"/>
    </xf>
    <xf numFmtId="176" fontId="6" fillId="0" borderId="13" xfId="0" applyNumberFormat="1" applyFont="1" applyBorder="1" applyAlignment="1">
      <alignment horizontal="center"/>
    </xf>
    <xf numFmtId="176" fontId="6" fillId="0" borderId="14" xfId="0" applyNumberFormat="1" applyFont="1" applyBorder="1" applyAlignment="1">
      <alignment horizontal="center"/>
    </xf>
    <xf numFmtId="177" fontId="3" fillId="0" borderId="14" xfId="0" applyNumberFormat="1" applyFont="1" applyBorder="1"/>
    <xf numFmtId="0" fontId="3" fillId="0" borderId="2" xfId="0" applyFont="1" applyBorder="1" applyAlignment="1">
      <alignment horizontal="center" vertical="center"/>
    </xf>
    <xf numFmtId="0" fontId="5" fillId="0" borderId="3" xfId="0" applyFont="1" applyBorder="1"/>
    <xf numFmtId="0" fontId="7" fillId="0" borderId="14" xfId="0" applyFont="1" applyBorder="1" applyAlignment="1">
      <alignment horizontal="center" vertical="center"/>
    </xf>
    <xf numFmtId="49" fontId="5" fillId="0" borderId="4" xfId="0" applyNumberFormat="1" applyFont="1" applyBorder="1" applyAlignment="1">
      <alignment horizontal="center"/>
    </xf>
    <xf numFmtId="9" fontId="8" fillId="0" borderId="4" xfId="0" applyNumberFormat="1" applyFont="1" applyBorder="1" applyAlignment="1">
      <alignment horizontal="left"/>
    </xf>
    <xf numFmtId="0" fontId="9" fillId="0" borderId="3" xfId="0" applyFont="1" applyBorder="1" applyAlignment="1">
      <alignment horizontal="center"/>
    </xf>
    <xf numFmtId="0" fontId="9" fillId="0" borderId="6" xfId="0" applyFont="1" applyBorder="1"/>
    <xf numFmtId="0" fontId="9" fillId="0" borderId="15" xfId="0" applyFont="1" applyBorder="1"/>
    <xf numFmtId="0" fontId="9" fillId="0" borderId="8" xfId="0" applyFont="1" applyBorder="1"/>
    <xf numFmtId="0" fontId="9" fillId="0" borderId="4" xfId="0" applyFont="1" applyBorder="1" applyAlignment="1">
      <alignment horizontal="center"/>
    </xf>
    <xf numFmtId="0" fontId="9" fillId="0" borderId="11" xfId="0" applyFont="1" applyBorder="1"/>
    <xf numFmtId="0" fontId="9" fillId="0" borderId="16" xfId="0" applyFont="1" applyBorder="1"/>
    <xf numFmtId="0" fontId="9" fillId="0" borderId="10" xfId="0" applyFont="1" applyBorder="1"/>
    <xf numFmtId="0" fontId="8" fillId="0" borderId="4" xfId="0" applyFont="1" applyBorder="1"/>
    <xf numFmtId="0" fontId="3" fillId="0" borderId="6" xfId="0" applyFont="1" applyBorder="1"/>
    <xf numFmtId="0" fontId="3" fillId="0" borderId="11" xfId="0" applyFont="1" applyBorder="1"/>
    <xf numFmtId="0" fontId="3" fillId="0" borderId="17" xfId="0" applyFont="1" applyBorder="1"/>
    <xf numFmtId="0" fontId="3" fillId="0" borderId="18" xfId="0" applyFont="1" applyBorder="1"/>
    <xf numFmtId="0" fontId="3" fillId="0" borderId="16" xfId="0" applyFont="1" applyBorder="1"/>
    <xf numFmtId="0" fontId="3" fillId="0" borderId="15" xfId="0" applyFont="1" applyBorder="1"/>
    <xf numFmtId="0" fontId="3" fillId="0" borderId="9" xfId="0" applyFont="1" applyBorder="1"/>
    <xf numFmtId="0" fontId="3" fillId="0" borderId="7" xfId="0" applyFont="1" applyBorder="1"/>
    <xf numFmtId="0" fontId="3" fillId="0" borderId="19" xfId="0" applyFont="1" applyBorder="1"/>
    <xf numFmtId="0" fontId="3" fillId="0" borderId="20" xfId="0" applyFont="1" applyBorder="1"/>
    <xf numFmtId="0" fontId="14" fillId="0" borderId="12" xfId="0" applyFont="1" applyBorder="1" applyAlignment="1">
      <alignment horizontal="center"/>
    </xf>
    <xf numFmtId="0" fontId="14" fillId="0" borderId="13" xfId="0" applyFont="1" applyBorder="1" applyAlignment="1">
      <alignment horizontal="center"/>
    </xf>
    <xf numFmtId="0" fontId="14" fillId="0" borderId="0" xfId="0" applyFont="1" applyAlignment="1">
      <alignment horizontal="center"/>
    </xf>
    <xf numFmtId="0" fontId="14" fillId="0" borderId="21" xfId="0" applyFont="1" applyBorder="1" applyAlignment="1">
      <alignment horizontal="center"/>
    </xf>
    <xf numFmtId="181" fontId="3" fillId="0" borderId="4" xfId="0" applyNumberFormat="1" applyFont="1" applyBorder="1"/>
    <xf numFmtId="179" fontId="3" fillId="0" borderId="4" xfId="0" applyNumberFormat="1" applyFont="1" applyBorder="1"/>
    <xf numFmtId="0" fontId="3" fillId="0" borderId="0" xfId="0" applyFont="1" applyAlignment="1">
      <alignment shrinkToFit="1"/>
    </xf>
    <xf numFmtId="0" fontId="5" fillId="0" borderId="11" xfId="0" applyFont="1" applyBorder="1" applyAlignment="1">
      <alignment horizontal="left" shrinkToFit="1"/>
    </xf>
    <xf numFmtId="0" fontId="3" fillId="0" borderId="3" xfId="0" applyFont="1" applyBorder="1" applyAlignment="1">
      <alignment horizontal="center"/>
    </xf>
    <xf numFmtId="0" fontId="3" fillId="0" borderId="0" xfId="13" quotePrefix="1" applyFont="1" applyAlignment="1">
      <alignment horizontal="right"/>
    </xf>
    <xf numFmtId="0" fontId="20" fillId="0" borderId="0" xfId="13" quotePrefix="1" applyFont="1" applyAlignment="1">
      <alignment horizontal="center"/>
    </xf>
    <xf numFmtId="0" fontId="3" fillId="0" borderId="15" xfId="0" applyFont="1" applyBorder="1" applyAlignment="1">
      <alignment horizontal="center" vertical="center"/>
    </xf>
    <xf numFmtId="49" fontId="9" fillId="0" borderId="3" xfId="0" applyNumberFormat="1" applyFont="1" applyBorder="1" applyAlignment="1">
      <alignment horizontal="center"/>
    </xf>
    <xf numFmtId="0" fontId="9" fillId="0" borderId="6" xfId="0" applyFont="1" applyBorder="1" applyAlignment="1">
      <alignment horizontal="distributed"/>
    </xf>
    <xf numFmtId="0" fontId="3" fillId="0" borderId="8" xfId="0" applyFont="1" applyBorder="1"/>
    <xf numFmtId="0" fontId="9" fillId="0" borderId="3" xfId="0" applyFont="1" applyBorder="1"/>
    <xf numFmtId="182" fontId="9" fillId="0" borderId="3" xfId="0" applyNumberFormat="1" applyFont="1" applyBorder="1"/>
    <xf numFmtId="179" fontId="9" fillId="0" borderId="3" xfId="0" applyNumberFormat="1" applyFont="1" applyBorder="1"/>
    <xf numFmtId="179" fontId="22" fillId="0" borderId="6" xfId="0" applyNumberFormat="1" applyFont="1" applyBorder="1"/>
    <xf numFmtId="0" fontId="9" fillId="0" borderId="3" xfId="0" applyFont="1" applyBorder="1" applyAlignment="1">
      <alignment shrinkToFit="1"/>
    </xf>
    <xf numFmtId="49" fontId="23" fillId="0" borderId="4" xfId="0" applyNumberFormat="1" applyFont="1" applyBorder="1" applyAlignment="1">
      <alignment horizontal="center"/>
    </xf>
    <xf numFmtId="0" fontId="3" fillId="0" borderId="10" xfId="0" applyFont="1" applyBorder="1"/>
    <xf numFmtId="0" fontId="9" fillId="0" borderId="4" xfId="0" applyFont="1" applyBorder="1"/>
    <xf numFmtId="182" fontId="9" fillId="0" borderId="4" xfId="0" applyNumberFormat="1" applyFont="1" applyBorder="1"/>
    <xf numFmtId="179" fontId="9" fillId="0" borderId="4" xfId="0" applyNumberFormat="1" applyFont="1" applyBorder="1"/>
    <xf numFmtId="179" fontId="22" fillId="0" borderId="11" xfId="0" applyNumberFormat="1" applyFont="1" applyBorder="1"/>
    <xf numFmtId="0" fontId="9" fillId="0" borderId="4" xfId="0" applyFont="1" applyBorder="1" applyAlignment="1">
      <alignment shrinkToFit="1"/>
    </xf>
    <xf numFmtId="0" fontId="3" fillId="0" borderId="15" xfId="0" applyFont="1" applyBorder="1" applyAlignment="1">
      <alignment horizontal="distributed"/>
    </xf>
    <xf numFmtId="0" fontId="6" fillId="0" borderId="6" xfId="0" applyFont="1" applyBorder="1"/>
    <xf numFmtId="0" fontId="9" fillId="0" borderId="11" xfId="0" applyFont="1" applyBorder="1" applyAlignment="1">
      <alignment shrinkToFit="1"/>
    </xf>
    <xf numFmtId="0" fontId="3" fillId="0" borderId="16" xfId="0" applyFont="1" applyBorder="1" applyAlignment="1">
      <alignment horizontal="distributed"/>
    </xf>
    <xf numFmtId="0" fontId="6" fillId="0" borderId="11" xfId="0" applyFont="1" applyBorder="1"/>
    <xf numFmtId="183" fontId="9" fillId="0" borderId="4" xfId="0" applyNumberFormat="1" applyFont="1" applyBorder="1"/>
    <xf numFmtId="183" fontId="22" fillId="0" borderId="11" xfId="0" applyNumberFormat="1" applyFont="1" applyBorder="1"/>
    <xf numFmtId="178" fontId="9" fillId="0" borderId="3" xfId="0" applyNumberFormat="1" applyFont="1" applyBorder="1"/>
    <xf numFmtId="177" fontId="9" fillId="0" borderId="3" xfId="0" applyNumberFormat="1" applyFont="1" applyBorder="1"/>
    <xf numFmtId="0" fontId="23" fillId="0" borderId="11" xfId="0" applyFont="1" applyBorder="1" applyAlignment="1">
      <alignment horizontal="left"/>
    </xf>
    <xf numFmtId="178" fontId="9" fillId="0" borderId="4" xfId="0" applyNumberFormat="1" applyFont="1" applyBorder="1"/>
    <xf numFmtId="177" fontId="9" fillId="0" borderId="4" xfId="0" applyNumberFormat="1" applyFont="1" applyBorder="1"/>
    <xf numFmtId="0" fontId="9" fillId="0" borderId="15" xfId="0" applyFont="1" applyBorder="1" applyAlignment="1">
      <alignment horizontal="distributed"/>
    </xf>
    <xf numFmtId="0" fontId="9" fillId="0" borderId="16" xfId="0" applyFont="1" applyBorder="1" applyAlignment="1">
      <alignment horizontal="distributed"/>
    </xf>
    <xf numFmtId="0" fontId="23" fillId="0" borderId="16" xfId="0" applyFont="1" applyBorder="1" applyAlignment="1">
      <alignment horizontal="distributed"/>
    </xf>
    <xf numFmtId="0" fontId="23" fillId="0" borderId="11" xfId="0" applyFont="1" applyBorder="1" applyAlignment="1">
      <alignment shrinkToFit="1"/>
    </xf>
    <xf numFmtId="0" fontId="23" fillId="0" borderId="11" xfId="0" applyFont="1" applyBorder="1"/>
    <xf numFmtId="176" fontId="9" fillId="0" borderId="6" xfId="0" applyNumberFormat="1" applyFont="1" applyBorder="1" applyAlignment="1">
      <alignment horizontal="center" shrinkToFit="1"/>
    </xf>
    <xf numFmtId="176" fontId="9" fillId="0" borderId="7" xfId="0" applyNumberFormat="1" applyFont="1" applyBorder="1" applyAlignment="1">
      <alignment horizontal="center" shrinkToFit="1"/>
    </xf>
    <xf numFmtId="9" fontId="9" fillId="0" borderId="11" xfId="0" applyNumberFormat="1" applyFont="1" applyBorder="1" applyAlignment="1">
      <alignment horizontal="center" shrinkToFit="1"/>
    </xf>
    <xf numFmtId="9" fontId="9" fillId="0" borderId="9" xfId="0" applyNumberFormat="1" applyFont="1" applyBorder="1" applyAlignment="1">
      <alignment horizontal="center" shrinkToFit="1"/>
    </xf>
    <xf numFmtId="176" fontId="9" fillId="0" borderId="15" xfId="0" applyNumberFormat="1" applyFont="1" applyBorder="1" applyAlignment="1">
      <alignment horizontal="center"/>
    </xf>
    <xf numFmtId="176" fontId="9" fillId="0" borderId="18" xfId="0" applyNumberFormat="1" applyFont="1" applyBorder="1" applyAlignment="1">
      <alignment horizontal="center"/>
    </xf>
    <xf numFmtId="176" fontId="9" fillId="0" borderId="20" xfId="0" applyNumberFormat="1" applyFont="1" applyBorder="1" applyAlignment="1">
      <alignment horizontal="center"/>
    </xf>
    <xf numFmtId="9" fontId="9" fillId="0" borderId="16" xfId="0" applyNumberFormat="1" applyFont="1" applyBorder="1" applyAlignment="1">
      <alignment horizontal="center"/>
    </xf>
    <xf numFmtId="9" fontId="9" fillId="0" borderId="17" xfId="0" applyNumberFormat="1" applyFont="1" applyBorder="1" applyAlignment="1">
      <alignment horizontal="center"/>
    </xf>
    <xf numFmtId="9" fontId="9" fillId="0" borderId="19" xfId="0" applyNumberFormat="1" applyFont="1" applyBorder="1" applyAlignment="1">
      <alignment horizontal="center"/>
    </xf>
    <xf numFmtId="177" fontId="9" fillId="0" borderId="10" xfId="0" applyNumberFormat="1" applyFont="1" applyBorder="1" applyAlignment="1">
      <alignment horizontal="center"/>
    </xf>
    <xf numFmtId="0" fontId="6" fillId="0" borderId="22" xfId="0" applyFont="1" applyBorder="1" applyAlignment="1">
      <alignment horizontal="center" vertical="center"/>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vertical="center"/>
    </xf>
    <xf numFmtId="0" fontId="6" fillId="0" borderId="21" xfId="0" applyFont="1" applyBorder="1" applyAlignment="1">
      <alignment horizontal="center" vertical="center"/>
    </xf>
    <xf numFmtId="0" fontId="6" fillId="0" borderId="24" xfId="0"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lignment horizontal="center" vertical="center"/>
    </xf>
    <xf numFmtId="176" fontId="9" fillId="0" borderId="3" xfId="0" applyNumberFormat="1" applyFont="1" applyBorder="1" applyAlignment="1">
      <alignment horizontal="center"/>
    </xf>
    <xf numFmtId="9" fontId="9" fillId="0" borderId="4" xfId="0" applyNumberFormat="1" applyFont="1" applyBorder="1" applyAlignment="1">
      <alignment horizontal="center"/>
    </xf>
    <xf numFmtId="176" fontId="9" fillId="0" borderId="19" xfId="0" applyNumberFormat="1" applyFont="1" applyBorder="1"/>
    <xf numFmtId="176" fontId="6" fillId="0" borderId="11" xfId="0" applyNumberFormat="1" applyFont="1" applyBorder="1" applyAlignment="1">
      <alignment horizontal="center"/>
    </xf>
    <xf numFmtId="176" fontId="6" fillId="0" borderId="9" xfId="0" applyNumberFormat="1" applyFont="1" applyBorder="1" applyAlignment="1">
      <alignment horizontal="center"/>
    </xf>
    <xf numFmtId="176" fontId="6" fillId="0" borderId="10" xfId="0" applyNumberFormat="1" applyFont="1" applyBorder="1" applyAlignment="1">
      <alignment horizontal="center"/>
    </xf>
    <xf numFmtId="0" fontId="3" fillId="0" borderId="16" xfId="0" quotePrefix="1" applyFont="1" applyBorder="1"/>
    <xf numFmtId="0" fontId="3" fillId="0" borderId="4" xfId="0" applyFont="1" applyBorder="1" applyAlignment="1">
      <alignment horizontal="center"/>
    </xf>
    <xf numFmtId="0" fontId="23" fillId="0" borderId="11" xfId="0" quotePrefix="1" applyFont="1" applyBorder="1"/>
    <xf numFmtId="184" fontId="9" fillId="0" borderId="4" xfId="0" applyNumberFormat="1" applyFont="1" applyBorder="1"/>
    <xf numFmtId="0" fontId="9" fillId="0" borderId="25" xfId="0" applyFont="1" applyBorder="1" applyAlignment="1">
      <alignment horizontal="center"/>
    </xf>
    <xf numFmtId="0" fontId="9" fillId="0" borderId="12" xfId="0" applyFont="1" applyBorder="1" applyAlignment="1">
      <alignment shrinkToFit="1"/>
    </xf>
    <xf numFmtId="0" fontId="9" fillId="0" borderId="0" xfId="0" applyFont="1" applyAlignment="1">
      <alignment horizontal="distributed"/>
    </xf>
    <xf numFmtId="0" fontId="9" fillId="0" borderId="12" xfId="0" applyFont="1" applyBorder="1"/>
    <xf numFmtId="0" fontId="9" fillId="0" borderId="0" xfId="0" applyFont="1"/>
    <xf numFmtId="0" fontId="9" fillId="0" borderId="14" xfId="0" applyFont="1" applyBorder="1"/>
    <xf numFmtId="182" fontId="9" fillId="0" borderId="25" xfId="0" applyNumberFormat="1" applyFont="1" applyBorder="1"/>
    <xf numFmtId="179" fontId="9" fillId="0" borderId="25" xfId="0" applyNumberFormat="1" applyFont="1" applyBorder="1"/>
    <xf numFmtId="179" fontId="22" fillId="0" borderId="12" xfId="0" applyNumberFormat="1" applyFont="1" applyBorder="1"/>
    <xf numFmtId="0" fontId="9" fillId="0" borderId="25" xfId="0" applyFont="1" applyBorder="1" applyAlignment="1">
      <alignment shrinkToFit="1"/>
    </xf>
    <xf numFmtId="0" fontId="9" fillId="0" borderId="4" xfId="0" quotePrefix="1" applyFont="1" applyBorder="1" applyAlignment="1">
      <alignment shrinkToFit="1"/>
    </xf>
    <xf numFmtId="0" fontId="23" fillId="0" borderId="0" xfId="0" applyFont="1" applyAlignment="1">
      <alignment horizontal="distributed"/>
    </xf>
    <xf numFmtId="178" fontId="9" fillId="0" borderId="25" xfId="0" applyNumberFormat="1" applyFont="1" applyBorder="1"/>
    <xf numFmtId="183" fontId="22" fillId="0" borderId="12" xfId="0" applyNumberFormat="1" applyFont="1" applyBorder="1"/>
    <xf numFmtId="49" fontId="24" fillId="0" borderId="3" xfId="0" applyNumberFormat="1" applyFont="1" applyBorder="1" applyAlignment="1">
      <alignment horizontal="center"/>
    </xf>
    <xf numFmtId="0" fontId="24" fillId="0" borderId="6" xfId="0" applyFont="1" applyBorder="1" applyAlignment="1">
      <alignment horizontal="distributed"/>
    </xf>
    <xf numFmtId="0" fontId="25" fillId="0" borderId="15" xfId="0" applyFont="1" applyBorder="1"/>
    <xf numFmtId="0" fontId="25" fillId="0" borderId="6" xfId="0" applyFont="1" applyBorder="1"/>
    <xf numFmtId="0" fontId="25" fillId="0" borderId="8" xfId="0" applyFont="1" applyBorder="1"/>
    <xf numFmtId="0" fontId="24" fillId="0" borderId="3" xfId="0" applyFont="1" applyBorder="1"/>
    <xf numFmtId="182" fontId="24" fillId="0" borderId="3" xfId="0" applyNumberFormat="1" applyFont="1" applyBorder="1"/>
    <xf numFmtId="179" fontId="24" fillId="0" borderId="3" xfId="0" applyNumberFormat="1" applyFont="1" applyBorder="1"/>
    <xf numFmtId="179" fontId="24" fillId="0" borderId="6" xfId="0" applyNumberFormat="1" applyFont="1" applyBorder="1"/>
    <xf numFmtId="0" fontId="24" fillId="0" borderId="3" xfId="0" applyFont="1" applyBorder="1" applyAlignment="1">
      <alignment shrinkToFit="1"/>
    </xf>
    <xf numFmtId="49" fontId="25" fillId="0" borderId="4" xfId="0" applyNumberFormat="1" applyFont="1" applyBorder="1" applyAlignment="1">
      <alignment horizontal="center"/>
    </xf>
    <xf numFmtId="0" fontId="25" fillId="0" borderId="11" xfId="0" applyFont="1" applyBorder="1" applyAlignment="1">
      <alignment horizontal="left" shrinkToFit="1"/>
    </xf>
    <xf numFmtId="0" fontId="25" fillId="0" borderId="16" xfId="0" applyFont="1" applyBorder="1"/>
    <xf numFmtId="0" fontId="25" fillId="0" borderId="11" xfId="0" applyFont="1" applyBorder="1"/>
    <xf numFmtId="0" fontId="25" fillId="0" borderId="10" xfId="0" applyFont="1" applyBorder="1"/>
    <xf numFmtId="0" fontId="24" fillId="0" borderId="4" xfId="0" applyFont="1" applyBorder="1"/>
    <xf numFmtId="182" fontId="24" fillId="0" borderId="4" xfId="0" applyNumberFormat="1" applyFont="1" applyBorder="1"/>
    <xf numFmtId="179" fontId="24" fillId="0" borderId="4" xfId="0" applyNumberFormat="1" applyFont="1" applyBorder="1"/>
    <xf numFmtId="179" fontId="24" fillId="0" borderId="11" xfId="0" applyNumberFormat="1" applyFont="1" applyBorder="1"/>
    <xf numFmtId="0" fontId="24" fillId="0" borderId="4" xfId="0" applyFont="1" applyBorder="1" applyAlignment="1">
      <alignment shrinkToFit="1"/>
    </xf>
    <xf numFmtId="0" fontId="24" fillId="0" borderId="3" xfId="0" applyFont="1" applyBorder="1" applyAlignment="1">
      <alignment horizontal="center"/>
    </xf>
    <xf numFmtId="0" fontId="24" fillId="0" borderId="6" xfId="0" applyFont="1" applyBorder="1"/>
    <xf numFmtId="0" fontId="25" fillId="0" borderId="15" xfId="0" applyFont="1" applyBorder="1" applyAlignment="1">
      <alignment horizontal="distributed"/>
    </xf>
    <xf numFmtId="0" fontId="26" fillId="0" borderId="6" xfId="0" applyFont="1" applyBorder="1"/>
    <xf numFmtId="0" fontId="24" fillId="0" borderId="15" xfId="0" applyFont="1" applyBorder="1"/>
    <xf numFmtId="0" fontId="24" fillId="0" borderId="8" xfId="0" applyFont="1" applyBorder="1"/>
    <xf numFmtId="0" fontId="24" fillId="0" borderId="4" xfId="0" applyFont="1" applyBorder="1" applyAlignment="1">
      <alignment horizontal="center"/>
    </xf>
    <xf numFmtId="0" fontId="24" fillId="0" borderId="11" xfId="0" applyFont="1" applyBorder="1" applyAlignment="1">
      <alignment shrinkToFit="1"/>
    </xf>
    <xf numFmtId="0" fontId="25" fillId="0" borderId="16" xfId="0" applyFont="1" applyBorder="1" applyAlignment="1">
      <alignment horizontal="distributed"/>
    </xf>
    <xf numFmtId="0" fontId="26" fillId="0" borderId="11" xfId="0" applyFont="1" applyBorder="1"/>
    <xf numFmtId="0" fontId="24" fillId="0" borderId="16" xfId="0" applyFont="1" applyBorder="1"/>
    <xf numFmtId="0" fontId="24" fillId="0" borderId="10" xfId="0" applyFont="1" applyBorder="1"/>
    <xf numFmtId="183" fontId="24" fillId="0" borderId="4" xfId="0" applyNumberFormat="1" applyFont="1" applyBorder="1"/>
    <xf numFmtId="183" fontId="24" fillId="0" borderId="11" xfId="0" applyNumberFormat="1" applyFont="1" applyBorder="1"/>
    <xf numFmtId="0" fontId="25" fillId="0" borderId="3" xfId="0" applyFont="1" applyBorder="1" applyAlignment="1">
      <alignment horizontal="center"/>
    </xf>
    <xf numFmtId="0" fontId="24" fillId="0" borderId="15" xfId="0" applyFont="1" applyBorder="1" applyAlignment="1">
      <alignment horizontal="distributed"/>
    </xf>
    <xf numFmtId="0" fontId="25" fillId="0" borderId="4" xfId="0" applyFont="1" applyBorder="1" applyAlignment="1">
      <alignment horizontal="center"/>
    </xf>
    <xf numFmtId="0" fontId="24" fillId="0" borderId="16" xfId="0" applyFont="1" applyBorder="1" applyAlignment="1">
      <alignment horizontal="distributed"/>
    </xf>
    <xf numFmtId="0" fontId="24" fillId="0" borderId="11" xfId="0" applyFont="1" applyBorder="1"/>
    <xf numFmtId="183" fontId="24" fillId="0" borderId="11" xfId="0" quotePrefix="1" applyNumberFormat="1" applyFont="1" applyBorder="1" applyAlignment="1">
      <alignment horizontal="right"/>
    </xf>
    <xf numFmtId="178" fontId="24" fillId="0" borderId="3" xfId="0" applyNumberFormat="1" applyFont="1" applyBorder="1"/>
    <xf numFmtId="177" fontId="24" fillId="0" borderId="3" xfId="0" applyNumberFormat="1" applyFont="1" applyBorder="1"/>
    <xf numFmtId="0" fontId="24" fillId="0" borderId="11" xfId="0" applyFont="1" applyBorder="1" applyAlignment="1">
      <alignment horizontal="left"/>
    </xf>
    <xf numFmtId="178" fontId="24" fillId="0" borderId="4" xfId="0" applyNumberFormat="1" applyFont="1" applyBorder="1"/>
    <xf numFmtId="177" fontId="24" fillId="0" borderId="4" xfId="0" applyNumberFormat="1" applyFont="1" applyBorder="1"/>
    <xf numFmtId="0" fontId="24" fillId="0" borderId="11" xfId="0" quotePrefix="1" applyFont="1" applyBorder="1"/>
    <xf numFmtId="0" fontId="9" fillId="0" borderId="11" xfId="0" quotePrefix="1" applyFont="1" applyBorder="1"/>
    <xf numFmtId="185" fontId="24" fillId="0" borderId="11" xfId="0" applyNumberFormat="1" applyFont="1" applyBorder="1"/>
    <xf numFmtId="0" fontId="25" fillId="0" borderId="0" xfId="13" quotePrefix="1" applyFont="1" applyAlignment="1">
      <alignment horizontal="right"/>
    </xf>
    <xf numFmtId="0" fontId="25" fillId="0" borderId="0" xfId="0" applyFont="1"/>
    <xf numFmtId="0" fontId="27" fillId="0" borderId="0" xfId="13" quotePrefix="1" applyFont="1" applyAlignment="1">
      <alignment horizontal="center"/>
    </xf>
    <xf numFmtId="0" fontId="24" fillId="0" borderId="6" xfId="0" quotePrefix="1" applyFont="1" applyBorder="1"/>
    <xf numFmtId="179" fontId="9" fillId="0" borderId="11" xfId="0" applyNumberFormat="1" applyFont="1" applyBorder="1"/>
    <xf numFmtId="179" fontId="9" fillId="0" borderId="6" xfId="0" applyNumberFormat="1" applyFont="1" applyBorder="1"/>
    <xf numFmtId="0" fontId="9" fillId="0" borderId="11" xfId="0" quotePrefix="1" applyFont="1" applyBorder="1" applyAlignment="1">
      <alignment shrinkToFit="1"/>
    </xf>
    <xf numFmtId="0" fontId="24" fillId="0" borderId="11" xfId="0" quotePrefix="1" applyFont="1" applyBorder="1" applyAlignment="1">
      <alignment shrinkToFit="1"/>
    </xf>
    <xf numFmtId="0" fontId="9" fillId="0" borderId="11" xfId="0" applyFont="1" applyBorder="1" applyAlignment="1">
      <alignment horizontal="left"/>
    </xf>
    <xf numFmtId="0" fontId="9" fillId="0" borderId="0" xfId="0" applyFont="1" applyAlignment="1">
      <alignment horizontal="center"/>
    </xf>
    <xf numFmtId="0" fontId="3" fillId="0" borderId="0" xfId="0" applyFont="1" applyAlignment="1">
      <alignment horizontal="center"/>
    </xf>
    <xf numFmtId="0" fontId="14" fillId="0" borderId="6" xfId="0" applyFont="1" applyBorder="1"/>
    <xf numFmtId="0" fontId="14" fillId="0" borderId="11" xfId="0" applyFont="1" applyBorder="1"/>
    <xf numFmtId="0" fontId="9" fillId="0" borderId="6" xfId="0" applyFont="1" applyBorder="1" applyAlignment="1">
      <alignment horizontal="left"/>
    </xf>
    <xf numFmtId="186" fontId="9" fillId="0" borderId="6" xfId="12" quotePrefix="1" applyNumberFormat="1" applyFont="1" applyFill="1" applyBorder="1" applyAlignment="1">
      <alignment horizontal="left" shrinkToFit="1"/>
    </xf>
    <xf numFmtId="187" fontId="9" fillId="0" borderId="4" xfId="0" applyNumberFormat="1" applyFont="1" applyBorder="1"/>
    <xf numFmtId="176" fontId="9" fillId="0" borderId="6" xfId="0" applyNumberFormat="1" applyFont="1" applyBorder="1" applyAlignment="1">
      <alignment shrinkToFit="1"/>
    </xf>
    <xf numFmtId="176" fontId="9" fillId="0" borderId="7" xfId="0" applyNumberFormat="1" applyFont="1" applyBorder="1" applyAlignment="1">
      <alignment shrinkToFit="1"/>
    </xf>
    <xf numFmtId="176" fontId="9" fillId="0" borderId="11" xfId="0" applyNumberFormat="1" applyFont="1" applyBorder="1"/>
    <xf numFmtId="176" fontId="9" fillId="0" borderId="9" xfId="0" applyNumberFormat="1" applyFont="1" applyBorder="1"/>
    <xf numFmtId="188" fontId="6" fillId="0" borderId="11" xfId="0" quotePrefix="1" applyNumberFormat="1" applyFont="1" applyBorder="1" applyAlignment="1">
      <alignment horizontal="left"/>
    </xf>
    <xf numFmtId="179" fontId="9" fillId="0" borderId="4" xfId="0" applyNumberFormat="1" applyFont="1" applyBorder="1" applyAlignment="1">
      <alignment horizontal="left" shrinkToFit="1"/>
    </xf>
    <xf numFmtId="179" fontId="22" fillId="0" borderId="3" xfId="0" applyNumberFormat="1" applyFont="1" applyBorder="1"/>
    <xf numFmtId="179" fontId="22" fillId="0" borderId="4" xfId="0" applyNumberFormat="1" applyFont="1" applyBorder="1"/>
    <xf numFmtId="0" fontId="3" fillId="0" borderId="11" xfId="0" applyFont="1" applyBorder="1" applyAlignment="1">
      <alignment shrinkToFit="1"/>
    </xf>
    <xf numFmtId="0" fontId="9" fillId="2" borderId="6" xfId="0" applyFont="1" applyFill="1" applyBorder="1"/>
    <xf numFmtId="0" fontId="9" fillId="2" borderId="11" xfId="0" applyFont="1" applyFill="1" applyBorder="1"/>
    <xf numFmtId="0" fontId="28" fillId="0" borderId="3" xfId="0" applyFont="1" applyBorder="1" applyAlignment="1">
      <alignment shrinkToFit="1"/>
    </xf>
    <xf numFmtId="190" fontId="9" fillId="0" borderId="0" xfId="15" applyFont="1" applyAlignment="1">
      <alignment horizontal="center" vertical="center"/>
    </xf>
    <xf numFmtId="190" fontId="9" fillId="0" borderId="0" xfId="15" applyFont="1">
      <alignment vertical="center"/>
    </xf>
    <xf numFmtId="190" fontId="9" fillId="0" borderId="0" xfId="15" applyFont="1" applyAlignment="1">
      <alignment horizontal="distributed" vertical="center" shrinkToFit="1"/>
    </xf>
    <xf numFmtId="191" fontId="9" fillId="0" borderId="0" xfId="15" applyNumberFormat="1" applyFont="1">
      <alignment vertical="center"/>
    </xf>
    <xf numFmtId="177" fontId="9" fillId="0" borderId="0" xfId="15" applyNumberFormat="1" applyFont="1">
      <alignment vertical="center"/>
    </xf>
    <xf numFmtId="192" fontId="9" fillId="0" borderId="0" xfId="15" applyNumberFormat="1" applyFont="1">
      <alignment vertical="center"/>
    </xf>
    <xf numFmtId="183" fontId="9" fillId="0" borderId="0" xfId="15" applyNumberFormat="1" applyFont="1">
      <alignment vertical="center"/>
    </xf>
    <xf numFmtId="190" fontId="30" fillId="0" borderId="0" xfId="15" applyFont="1">
      <alignment vertical="center"/>
    </xf>
    <xf numFmtId="190" fontId="30" fillId="0" borderId="0" xfId="15" applyFont="1" applyAlignment="1">
      <alignment horizontal="center" vertical="center"/>
    </xf>
    <xf numFmtId="191" fontId="30" fillId="0" borderId="0" xfId="15" applyNumberFormat="1" applyFont="1">
      <alignment vertical="center"/>
    </xf>
    <xf numFmtId="177" fontId="30" fillId="0" borderId="0" xfId="15" applyNumberFormat="1" applyFont="1">
      <alignment vertical="center"/>
    </xf>
    <xf numFmtId="192" fontId="30" fillId="0" borderId="0" xfId="15" applyNumberFormat="1" applyFont="1">
      <alignment vertical="center"/>
    </xf>
    <xf numFmtId="183" fontId="30" fillId="0" borderId="0" xfId="15" applyNumberFormat="1" applyFont="1">
      <alignment vertical="center"/>
    </xf>
    <xf numFmtId="190" fontId="9" fillId="3" borderId="0" xfId="15" applyFont="1" applyFill="1" applyAlignment="1">
      <alignment horizontal="distributed" vertical="center" shrinkToFit="1"/>
    </xf>
    <xf numFmtId="183" fontId="9" fillId="0" borderId="0" xfId="15" quotePrefix="1" applyNumberFormat="1" applyFont="1" applyAlignment="1">
      <alignment horizontal="left" vertical="center" shrinkToFit="1"/>
    </xf>
    <xf numFmtId="190" fontId="30" fillId="4" borderId="0" xfId="15" applyFont="1" applyFill="1">
      <alignment vertical="center"/>
    </xf>
    <xf numFmtId="190" fontId="9" fillId="4" borderId="0" xfId="15" applyFont="1" applyFill="1" applyAlignment="1">
      <alignment horizontal="center" vertical="center"/>
    </xf>
    <xf numFmtId="190" fontId="9" fillId="4" borderId="0" xfId="15" applyFont="1" applyFill="1">
      <alignment vertical="center"/>
    </xf>
    <xf numFmtId="190" fontId="9" fillId="4" borderId="0" xfId="15" applyFont="1" applyFill="1" applyAlignment="1">
      <alignment horizontal="distributed" vertical="center" shrinkToFit="1"/>
    </xf>
    <xf numFmtId="191" fontId="9" fillId="4" borderId="0" xfId="15" applyNumberFormat="1" applyFont="1" applyFill="1">
      <alignment vertical="center"/>
    </xf>
    <xf numFmtId="177" fontId="9" fillId="4" borderId="0" xfId="15" applyNumberFormat="1" applyFont="1" applyFill="1">
      <alignment vertical="center"/>
    </xf>
    <xf numFmtId="192" fontId="9" fillId="4" borderId="0" xfId="15" applyNumberFormat="1" applyFont="1" applyFill="1">
      <alignment vertical="center"/>
    </xf>
    <xf numFmtId="183" fontId="9" fillId="4" borderId="0" xfId="15" applyNumberFormat="1" applyFont="1" applyFill="1">
      <alignment vertical="center"/>
    </xf>
    <xf numFmtId="0" fontId="9" fillId="0" borderId="16" xfId="15" applyNumberFormat="1" applyFont="1" applyBorder="1" applyAlignment="1">
      <alignment horizontal="center" vertical="center"/>
    </xf>
    <xf numFmtId="0" fontId="9" fillId="0" borderId="16" xfId="15" applyNumberFormat="1" applyFont="1" applyBorder="1">
      <alignment vertical="center"/>
    </xf>
    <xf numFmtId="0" fontId="9" fillId="0" borderId="16" xfId="15" applyNumberFormat="1" applyFont="1" applyBorder="1" applyAlignment="1">
      <alignment horizontal="distributed" vertical="center" shrinkToFit="1"/>
    </xf>
    <xf numFmtId="193" fontId="34" fillId="0" borderId="30" xfId="15" applyNumberFormat="1" applyFont="1" applyBorder="1" applyAlignment="1">
      <alignment horizontal="left" vertical="center" indent="1"/>
    </xf>
    <xf numFmtId="190" fontId="33" fillId="0" borderId="30" xfId="15" applyFont="1" applyBorder="1" applyAlignment="1">
      <alignment horizontal="left" vertical="center" indent="1"/>
    </xf>
    <xf numFmtId="0" fontId="32" fillId="0" borderId="30" xfId="15" applyNumberFormat="1" applyFont="1" applyBorder="1" applyAlignment="1">
      <alignment horizontal="left" vertical="center" indent="1"/>
    </xf>
    <xf numFmtId="191" fontId="33" fillId="0" borderId="30" xfId="15" quotePrefix="1" applyNumberFormat="1" applyFont="1" applyBorder="1" applyAlignment="1">
      <alignment horizontal="left" vertical="center"/>
    </xf>
    <xf numFmtId="177" fontId="33" fillId="0" borderId="30" xfId="15" applyNumberFormat="1" applyFont="1" applyBorder="1">
      <alignment vertical="center"/>
    </xf>
    <xf numFmtId="190" fontId="33" fillId="0" borderId="30" xfId="15" applyFont="1" applyBorder="1">
      <alignment vertical="center"/>
    </xf>
    <xf numFmtId="192" fontId="33" fillId="0" borderId="30" xfId="15" applyNumberFormat="1" applyFont="1" applyBorder="1">
      <alignment vertical="center"/>
    </xf>
    <xf numFmtId="183" fontId="33" fillId="0" borderId="30" xfId="15" applyNumberFormat="1" applyFont="1" applyBorder="1">
      <alignment vertical="center"/>
    </xf>
    <xf numFmtId="190" fontId="33" fillId="0" borderId="31" xfId="15" applyFont="1" applyBorder="1">
      <alignment vertical="center"/>
    </xf>
    <xf numFmtId="190" fontId="9" fillId="0" borderId="35" xfId="15" quotePrefix="1" applyFont="1" applyBorder="1" applyAlignment="1">
      <alignment horizontal="center" vertical="center" shrinkToFit="1"/>
    </xf>
    <xf numFmtId="190" fontId="9" fillId="0" borderId="38" xfId="15" applyFont="1" applyBorder="1" applyAlignment="1">
      <alignment horizontal="center" vertical="center" shrinkToFit="1"/>
    </xf>
    <xf numFmtId="192" fontId="9" fillId="0" borderId="38" xfId="15" quotePrefix="1" applyNumberFormat="1" applyFont="1" applyBorder="1" applyAlignment="1">
      <alignment horizontal="center" vertical="center"/>
    </xf>
    <xf numFmtId="183" fontId="9" fillId="0" borderId="38" xfId="15" applyNumberFormat="1" applyFont="1" applyBorder="1" applyAlignment="1">
      <alignment horizontal="center" vertical="center" shrinkToFit="1"/>
    </xf>
    <xf numFmtId="190" fontId="9" fillId="0" borderId="39" xfId="15" quotePrefix="1" applyFont="1" applyBorder="1" applyAlignment="1">
      <alignment horizontal="center" vertical="center"/>
    </xf>
    <xf numFmtId="0" fontId="33" fillId="0" borderId="40" xfId="15" applyNumberFormat="1" applyFont="1" applyBorder="1" applyAlignment="1">
      <alignment horizontal="center"/>
    </xf>
    <xf numFmtId="0" fontId="9" fillId="0" borderId="41" xfId="15" applyNumberFormat="1" applyFont="1" applyBorder="1" applyAlignment="1">
      <alignment horizontal="center"/>
    </xf>
    <xf numFmtId="0" fontId="9" fillId="0" borderId="42" xfId="15" applyNumberFormat="1" applyFont="1" applyBorder="1" applyAlignment="1">
      <alignment horizontal="center"/>
    </xf>
    <xf numFmtId="0" fontId="9" fillId="0" borderId="42" xfId="15" applyNumberFormat="1" applyFont="1" applyBorder="1" applyAlignment="1">
      <alignment horizontal="center" shrinkToFit="1"/>
    </xf>
    <xf numFmtId="0" fontId="9" fillId="0" borderId="43" xfId="15" applyNumberFormat="1" applyFont="1" applyBorder="1" applyAlignment="1">
      <alignment horizontal="center"/>
    </xf>
    <xf numFmtId="182" fontId="9" fillId="0" borderId="41" xfId="17" applyNumberFormat="1" applyFont="1" applyBorder="1" applyAlignment="1"/>
    <xf numFmtId="182" fontId="9" fillId="0" borderId="43" xfId="17" applyNumberFormat="1" applyFont="1" applyBorder="1" applyAlignment="1"/>
    <xf numFmtId="0" fontId="9" fillId="0" borderId="46" xfId="17" applyNumberFormat="1" applyFont="1" applyBorder="1" applyAlignment="1">
      <alignment horizontal="center" shrinkToFit="1"/>
    </xf>
    <xf numFmtId="179" fontId="9" fillId="0" borderId="46" xfId="15" applyNumberFormat="1" applyFont="1" applyBorder="1" applyAlignment="1"/>
    <xf numFmtId="0" fontId="9" fillId="0" borderId="47" xfId="15" applyNumberFormat="1" applyFont="1" applyBorder="1" applyAlignment="1"/>
    <xf numFmtId="194" fontId="30" fillId="0" borderId="0" xfId="15" applyNumberFormat="1" applyFont="1">
      <alignment vertical="center"/>
    </xf>
    <xf numFmtId="0" fontId="9" fillId="0" borderId="29" xfId="15" applyNumberFormat="1" applyFont="1" applyBorder="1" applyAlignment="1">
      <alignment horizontal="center"/>
    </xf>
    <xf numFmtId="0" fontId="9" fillId="0" borderId="48" xfId="15" applyNumberFormat="1" applyFont="1" applyBorder="1" applyAlignment="1">
      <alignment horizontal="center"/>
    </xf>
    <xf numFmtId="0" fontId="9" fillId="0" borderId="30" xfId="15" applyNumberFormat="1" applyFont="1" applyBorder="1" applyAlignment="1">
      <alignment horizontal="center"/>
    </xf>
    <xf numFmtId="0" fontId="9" fillId="0" borderId="30" xfId="15" applyNumberFormat="1" applyFont="1" applyBorder="1" applyAlignment="1">
      <alignment horizontal="left" indent="1" shrinkToFit="1"/>
    </xf>
    <xf numFmtId="0" fontId="9" fillId="0" borderId="49" xfId="15" applyNumberFormat="1" applyFont="1" applyBorder="1" applyAlignment="1">
      <alignment horizontal="center"/>
    </xf>
    <xf numFmtId="182" fontId="9" fillId="0" borderId="50" xfId="17" applyNumberFormat="1" applyFont="1" applyBorder="1" applyAlignment="1"/>
    <xf numFmtId="182" fontId="9" fillId="0" borderId="51" xfId="17" applyNumberFormat="1" applyFont="1" applyBorder="1" applyAlignment="1"/>
    <xf numFmtId="0" fontId="9" fillId="0" borderId="52" xfId="17" applyNumberFormat="1" applyFont="1" applyBorder="1" applyAlignment="1">
      <alignment horizontal="center" shrinkToFit="1"/>
    </xf>
    <xf numFmtId="179" fontId="9" fillId="0" borderId="53" xfId="15" applyNumberFormat="1" applyFont="1" applyBorder="1" applyAlignment="1"/>
    <xf numFmtId="179" fontId="9" fillId="0" borderId="53" xfId="18" applyNumberFormat="1" applyFont="1" applyBorder="1" applyAlignment="1"/>
    <xf numFmtId="0" fontId="9" fillId="0" borderId="54" xfId="15" applyNumberFormat="1" applyFont="1" applyBorder="1" applyAlignment="1"/>
    <xf numFmtId="0" fontId="33" fillId="0" borderId="32" xfId="15" applyNumberFormat="1" applyFont="1" applyBorder="1" applyAlignment="1">
      <alignment horizontal="center"/>
    </xf>
    <xf numFmtId="0" fontId="33" fillId="0" borderId="50" xfId="15" applyNumberFormat="1" applyFont="1" applyBorder="1" applyAlignment="1">
      <alignment horizontal="center"/>
    </xf>
    <xf numFmtId="0" fontId="33" fillId="0" borderId="33" xfId="15" applyNumberFormat="1" applyFont="1" applyBorder="1" applyAlignment="1">
      <alignment horizontal="center"/>
    </xf>
    <xf numFmtId="0" fontId="33" fillId="0" borderId="30" xfId="15" applyNumberFormat="1" applyFont="1" applyBorder="1" applyAlignment="1">
      <alignment horizontal="center" shrinkToFit="1"/>
    </xf>
    <xf numFmtId="0" fontId="33" fillId="0" borderId="51" xfId="15" applyNumberFormat="1" applyFont="1" applyBorder="1" applyAlignment="1">
      <alignment horizontal="center"/>
    </xf>
    <xf numFmtId="182" fontId="33" fillId="0" borderId="50" xfId="17" applyNumberFormat="1" applyFont="1" applyBorder="1" applyAlignment="1"/>
    <xf numFmtId="182" fontId="33" fillId="0" borderId="51" xfId="17" applyNumberFormat="1" applyFont="1" applyBorder="1" applyAlignment="1"/>
    <xf numFmtId="0" fontId="33" fillId="0" borderId="52" xfId="17" applyNumberFormat="1" applyFont="1" applyBorder="1" applyAlignment="1">
      <alignment horizontal="center" shrinkToFit="1"/>
    </xf>
    <xf numFmtId="179" fontId="33" fillId="0" borderId="52" xfId="15" applyNumberFormat="1" applyFont="1" applyBorder="1" applyAlignment="1"/>
    <xf numFmtId="0" fontId="33" fillId="0" borderId="55" xfId="15" applyNumberFormat="1" applyFont="1" applyBorder="1" applyAlignment="1"/>
    <xf numFmtId="0" fontId="9" fillId="0" borderId="32" xfId="15" applyNumberFormat="1" applyFont="1" applyBorder="1" applyAlignment="1">
      <alignment horizontal="center"/>
    </xf>
    <xf numFmtId="0" fontId="9" fillId="0" borderId="50" xfId="15" applyNumberFormat="1" applyFont="1" applyBorder="1" applyAlignment="1">
      <alignment horizontal="center"/>
    </xf>
    <xf numFmtId="0" fontId="9" fillId="0" borderId="33" xfId="15" applyNumberFormat="1" applyFont="1" applyBorder="1" applyAlignment="1">
      <alignment horizontal="center"/>
    </xf>
    <xf numFmtId="0" fontId="9" fillId="0" borderId="51" xfId="15" applyNumberFormat="1" applyFont="1" applyBorder="1" applyAlignment="1">
      <alignment horizontal="center"/>
    </xf>
    <xf numFmtId="179" fontId="9" fillId="0" borderId="52" xfId="15" applyNumberFormat="1" applyFont="1" applyBorder="1" applyAlignment="1"/>
    <xf numFmtId="179" fontId="9" fillId="0" borderId="52" xfId="18" applyNumberFormat="1" applyFont="1" applyBorder="1" applyAlignment="1"/>
    <xf numFmtId="0" fontId="9" fillId="0" borderId="55" xfId="15" applyNumberFormat="1" applyFont="1" applyBorder="1" applyAlignment="1"/>
    <xf numFmtId="0" fontId="33" fillId="0" borderId="29" xfId="15" applyNumberFormat="1" applyFont="1" applyBorder="1" applyAlignment="1">
      <alignment horizontal="center"/>
    </xf>
    <xf numFmtId="0" fontId="9" fillId="0" borderId="30" xfId="15" applyNumberFormat="1" applyFont="1" applyBorder="1" applyAlignment="1">
      <alignment horizontal="center" shrinkToFit="1"/>
    </xf>
    <xf numFmtId="182" fontId="9" fillId="0" borderId="48" xfId="17" applyNumberFormat="1" applyFont="1" applyBorder="1" applyAlignment="1"/>
    <xf numFmtId="182" fontId="9" fillId="0" borderId="49" xfId="17" applyNumberFormat="1" applyFont="1" applyBorder="1" applyAlignment="1"/>
    <xf numFmtId="0" fontId="9" fillId="0" borderId="53" xfId="17" applyNumberFormat="1" applyFont="1" applyBorder="1" applyAlignment="1">
      <alignment horizontal="center" shrinkToFit="1"/>
    </xf>
    <xf numFmtId="10" fontId="9" fillId="0" borderId="54" xfId="15" applyNumberFormat="1" applyFont="1" applyBorder="1" applyAlignment="1">
      <alignment horizontal="left" indent="1"/>
    </xf>
    <xf numFmtId="2" fontId="9" fillId="0" borderId="54" xfId="15" applyNumberFormat="1" applyFont="1" applyBorder="1" applyAlignment="1">
      <alignment horizontal="left" indent="1"/>
    </xf>
    <xf numFmtId="0" fontId="33" fillId="0" borderId="48" xfId="15" applyNumberFormat="1" applyFont="1" applyBorder="1" applyAlignment="1">
      <alignment horizontal="center"/>
    </xf>
    <xf numFmtId="0" fontId="33" fillId="0" borderId="30" xfId="15" applyNumberFormat="1" applyFont="1" applyBorder="1" applyAlignment="1">
      <alignment horizontal="center"/>
    </xf>
    <xf numFmtId="0" fontId="33" fillId="0" borderId="49" xfId="15" applyNumberFormat="1" applyFont="1" applyBorder="1" applyAlignment="1">
      <alignment horizontal="center"/>
    </xf>
    <xf numFmtId="182" fontId="33" fillId="0" borderId="48" xfId="17" applyNumberFormat="1" applyFont="1" applyBorder="1" applyAlignment="1"/>
    <xf numFmtId="182" fontId="33" fillId="0" borderId="49" xfId="17" applyNumberFormat="1" applyFont="1" applyBorder="1" applyAlignment="1"/>
    <xf numFmtId="0" fontId="33" fillId="0" borderId="53" xfId="17" applyNumberFormat="1" applyFont="1" applyBorder="1" applyAlignment="1">
      <alignment horizontal="center" shrinkToFit="1"/>
    </xf>
    <xf numFmtId="179" fontId="33" fillId="0" borderId="53" xfId="15" applyNumberFormat="1" applyFont="1" applyBorder="1" applyAlignment="1"/>
    <xf numFmtId="179" fontId="33" fillId="0" borderId="53" xfId="18" applyNumberFormat="1" applyFont="1" applyBorder="1" applyAlignment="1"/>
    <xf numFmtId="9" fontId="33" fillId="0" borderId="54" xfId="15" quotePrefix="1" applyNumberFormat="1" applyFont="1" applyBorder="1" applyAlignment="1">
      <alignment horizontal="left" indent="1"/>
    </xf>
    <xf numFmtId="0" fontId="9" fillId="0" borderId="54" xfId="15" applyNumberFormat="1" applyFont="1" applyBorder="1" applyAlignment="1">
      <alignment horizontal="center"/>
    </xf>
    <xf numFmtId="0" fontId="33" fillId="0" borderId="30" xfId="15" applyNumberFormat="1" applyFont="1" applyBorder="1" applyAlignment="1">
      <alignment horizontal="left" indent="1" shrinkToFit="1"/>
    </xf>
    <xf numFmtId="179" fontId="33" fillId="0" borderId="53" xfId="19" applyNumberFormat="1" applyFont="1" applyBorder="1" applyAlignment="1"/>
    <xf numFmtId="3" fontId="9" fillId="0" borderId="31" xfId="20" applyNumberFormat="1" applyFont="1" applyBorder="1" applyAlignment="1">
      <alignment horizontal="left" indent="1"/>
    </xf>
    <xf numFmtId="0" fontId="33" fillId="0" borderId="0" xfId="15" applyNumberFormat="1" applyFont="1" applyAlignment="1">
      <alignment horizontal="left" indent="1" shrinkToFit="1"/>
    </xf>
    <xf numFmtId="179" fontId="33" fillId="0" borderId="56" xfId="18" applyNumberFormat="1" applyFont="1" applyBorder="1" applyAlignment="1"/>
    <xf numFmtId="9" fontId="9" fillId="0" borderId="55" xfId="15" quotePrefix="1" applyNumberFormat="1" applyFont="1" applyBorder="1" applyAlignment="1">
      <alignment horizontal="left" indent="1"/>
    </xf>
    <xf numFmtId="0" fontId="33" fillId="0" borderId="57" xfId="15" applyNumberFormat="1" applyFont="1" applyBorder="1" applyAlignment="1">
      <alignment horizontal="center"/>
    </xf>
    <xf numFmtId="0" fontId="33" fillId="0" borderId="58" xfId="15" applyNumberFormat="1" applyFont="1" applyBorder="1" applyAlignment="1">
      <alignment horizontal="right"/>
    </xf>
    <xf numFmtId="190" fontId="33" fillId="0" borderId="59" xfId="15" applyFont="1" applyBorder="1" applyAlignment="1">
      <alignment horizontal="center"/>
    </xf>
    <xf numFmtId="0" fontId="33" fillId="0" borderId="59" xfId="15" applyNumberFormat="1" applyFont="1" applyBorder="1" applyAlignment="1">
      <alignment horizontal="left" indent="1" shrinkToFit="1"/>
    </xf>
    <xf numFmtId="0" fontId="33" fillId="0" borderId="59" xfId="15" applyNumberFormat="1" applyFont="1" applyBorder="1" applyAlignment="1">
      <alignment horizontal="center"/>
    </xf>
    <xf numFmtId="0" fontId="33" fillId="0" borderId="60" xfId="15" applyNumberFormat="1" applyFont="1" applyBorder="1" applyAlignment="1">
      <alignment horizontal="center"/>
    </xf>
    <xf numFmtId="182" fontId="33" fillId="0" borderId="58" xfId="17" applyNumberFormat="1" applyFont="1" applyBorder="1" applyAlignment="1"/>
    <xf numFmtId="182" fontId="33" fillId="0" borderId="60" xfId="17" applyNumberFormat="1" applyFont="1" applyBorder="1" applyAlignment="1">
      <alignment horizontal="center" shrinkToFit="1"/>
    </xf>
    <xf numFmtId="0" fontId="33" fillId="0" borderId="61" xfId="17" applyNumberFormat="1" applyFont="1" applyBorder="1" applyAlignment="1">
      <alignment horizontal="center" shrinkToFit="1"/>
    </xf>
    <xf numFmtId="179" fontId="33" fillId="0" borderId="61" xfId="15" applyNumberFormat="1" applyFont="1" applyBorder="1" applyAlignment="1"/>
    <xf numFmtId="179" fontId="33" fillId="0" borderId="61" xfId="18" applyNumberFormat="1" applyFont="1" applyBorder="1" applyAlignment="1"/>
    <xf numFmtId="0" fontId="33" fillId="0" borderId="62" xfId="15" applyNumberFormat="1" applyFont="1" applyBorder="1" applyAlignment="1"/>
    <xf numFmtId="190" fontId="9" fillId="4" borderId="0" xfId="15" applyFont="1" applyFill="1" applyAlignment="1">
      <alignment horizontal="left" vertical="center" shrinkToFit="1"/>
    </xf>
    <xf numFmtId="182" fontId="9" fillId="0" borderId="0" xfId="17" applyNumberFormat="1" applyFont="1" applyAlignment="1"/>
    <xf numFmtId="182" fontId="9" fillId="0" borderId="0" xfId="17" applyNumberFormat="1" applyFont="1" applyAlignment="1">
      <alignment horizontal="center" shrinkToFit="1"/>
    </xf>
    <xf numFmtId="0" fontId="9" fillId="0" borderId="0" xfId="17" applyNumberFormat="1" applyFont="1" applyAlignment="1">
      <alignment horizontal="center" shrinkToFit="1"/>
    </xf>
    <xf numFmtId="190" fontId="30" fillId="5" borderId="0" xfId="15" applyFont="1" applyFill="1">
      <alignment vertical="center"/>
    </xf>
    <xf numFmtId="190" fontId="9" fillId="5" borderId="0" xfId="15" applyFont="1" applyFill="1" applyAlignment="1">
      <alignment horizontal="center" vertical="center"/>
    </xf>
    <xf numFmtId="190" fontId="9" fillId="5" borderId="0" xfId="15" applyFont="1" applyFill="1">
      <alignment vertical="center"/>
    </xf>
    <xf numFmtId="190" fontId="9" fillId="5" borderId="0" xfId="15" applyFont="1" applyFill="1" applyAlignment="1">
      <alignment horizontal="distributed" vertical="center" shrinkToFit="1"/>
    </xf>
    <xf numFmtId="192" fontId="9" fillId="5" borderId="0" xfId="15" applyNumberFormat="1" applyFont="1" applyFill="1">
      <alignment vertical="center"/>
    </xf>
    <xf numFmtId="183" fontId="9" fillId="5" borderId="0" xfId="15" applyNumberFormat="1" applyFont="1" applyFill="1">
      <alignment vertical="center"/>
    </xf>
    <xf numFmtId="177" fontId="9" fillId="0" borderId="4" xfId="0" applyNumberFormat="1" applyFont="1" applyBorder="1" applyAlignment="1">
      <alignment horizontal="left" shrinkToFit="1"/>
    </xf>
    <xf numFmtId="0" fontId="9" fillId="0" borderId="11" xfId="0" applyFont="1" applyBorder="1" applyAlignment="1">
      <alignment wrapText="1"/>
    </xf>
    <xf numFmtId="183" fontId="22" fillId="0" borderId="11" xfId="0" quotePrefix="1" applyNumberFormat="1" applyFont="1" applyBorder="1" applyAlignment="1">
      <alignment horizontal="right"/>
    </xf>
    <xf numFmtId="177" fontId="9" fillId="0" borderId="4" xfId="0" quotePrefix="1" applyNumberFormat="1" applyFont="1" applyBorder="1" applyAlignment="1">
      <alignment horizontal="left" shrinkToFit="1"/>
    </xf>
    <xf numFmtId="195" fontId="1" fillId="0" borderId="0" xfId="21" applyFont="1">
      <alignment vertical="center"/>
    </xf>
    <xf numFmtId="195" fontId="1" fillId="0" borderId="0" xfId="21" applyFont="1" applyAlignment="1">
      <alignment horizontal="center" vertical="center"/>
    </xf>
    <xf numFmtId="195" fontId="3" fillId="0" borderId="63" xfId="21" applyFont="1" applyBorder="1" applyAlignment="1">
      <alignment horizontal="center" vertical="center"/>
    </xf>
    <xf numFmtId="195" fontId="25" fillId="0" borderId="64" xfId="21" quotePrefix="1" applyFont="1" applyBorder="1" applyAlignment="1">
      <alignment horizontal="center" vertical="center"/>
    </xf>
    <xf numFmtId="195" fontId="3" fillId="0" borderId="64" xfId="21" applyFont="1" applyBorder="1" applyAlignment="1">
      <alignment horizontal="distributed" vertical="center" justifyLastLine="1"/>
    </xf>
    <xf numFmtId="195" fontId="3" fillId="0" borderId="64" xfId="21" quotePrefix="1" applyFont="1" applyBorder="1" applyAlignment="1">
      <alignment horizontal="center" vertical="center"/>
    </xf>
    <xf numFmtId="58" fontId="25" fillId="0" borderId="67" xfId="21" quotePrefix="1" applyNumberFormat="1" applyFont="1" applyBorder="1" applyAlignment="1">
      <alignment horizontal="center" vertical="center"/>
    </xf>
    <xf numFmtId="195" fontId="3" fillId="0" borderId="68" xfId="21" applyFont="1" applyBorder="1" applyAlignment="1">
      <alignment horizontal="center" vertical="center"/>
    </xf>
    <xf numFmtId="195" fontId="3" fillId="0" borderId="71" xfId="21" quotePrefix="1" applyFont="1" applyBorder="1" applyAlignment="1">
      <alignment horizontal="center" vertical="center" justifyLastLine="1"/>
    </xf>
    <xf numFmtId="195" fontId="3" fillId="0" borderId="67" xfId="21" applyFont="1" applyBorder="1" applyAlignment="1">
      <alignment horizontal="center" vertical="center"/>
    </xf>
    <xf numFmtId="195" fontId="3" fillId="0" borderId="71" xfId="21" quotePrefix="1" applyFont="1" applyBorder="1" applyAlignment="1">
      <alignment horizontal="center" vertical="center"/>
    </xf>
    <xf numFmtId="58" fontId="3" fillId="0" borderId="67" xfId="21" quotePrefix="1" applyNumberFormat="1" applyFont="1" applyBorder="1" applyAlignment="1">
      <alignment horizontal="center" vertical="center"/>
    </xf>
    <xf numFmtId="195" fontId="3" fillId="0" borderId="12" xfId="21" applyFont="1" applyBorder="1">
      <alignment vertical="center"/>
    </xf>
    <xf numFmtId="195" fontId="3" fillId="0" borderId="0" xfId="21" applyFont="1">
      <alignment vertical="center"/>
    </xf>
    <xf numFmtId="195" fontId="3" fillId="0" borderId="0" xfId="21" applyFont="1" applyAlignment="1">
      <alignment horizontal="center" vertical="center"/>
    </xf>
    <xf numFmtId="195" fontId="3" fillId="0" borderId="14" xfId="21" quotePrefix="1" applyFont="1" applyBorder="1" applyAlignment="1">
      <alignment horizontal="right" vertical="center"/>
    </xf>
    <xf numFmtId="195" fontId="3" fillId="0" borderId="14" xfId="21" applyFont="1" applyBorder="1">
      <alignment vertical="center"/>
    </xf>
    <xf numFmtId="195" fontId="35" fillId="0" borderId="0" xfId="21" applyFont="1">
      <alignment vertical="center"/>
    </xf>
    <xf numFmtId="195" fontId="35" fillId="0" borderId="14" xfId="21" applyFont="1" applyBorder="1" applyAlignment="1">
      <alignment horizontal="right" vertical="center"/>
    </xf>
    <xf numFmtId="195" fontId="35" fillId="0" borderId="0" xfId="21" applyFont="1" applyAlignment="1">
      <alignment horizontal="distributed" vertical="center"/>
    </xf>
    <xf numFmtId="195" fontId="35" fillId="0" borderId="14" xfId="21" applyFont="1" applyBorder="1" applyAlignment="1">
      <alignment horizontal="center" vertical="center"/>
    </xf>
    <xf numFmtId="195" fontId="36" fillId="0" borderId="0" xfId="21" applyFont="1" applyAlignment="1">
      <alignment horizontal="center" vertical="center"/>
    </xf>
    <xf numFmtId="195" fontId="35" fillId="0" borderId="0" xfId="21" quotePrefix="1" applyFont="1" applyAlignment="1">
      <alignment horizontal="right" vertical="center"/>
    </xf>
    <xf numFmtId="195" fontId="21" fillId="0" borderId="0" xfId="21" applyFont="1">
      <alignment vertical="center"/>
    </xf>
    <xf numFmtId="195" fontId="21" fillId="0" borderId="0" xfId="21" applyFont="1" applyAlignment="1">
      <alignment horizontal="right" vertical="center"/>
    </xf>
    <xf numFmtId="196" fontId="21" fillId="0" borderId="0" xfId="21" applyNumberFormat="1" applyFont="1" applyAlignment="1">
      <alignment horizontal="right" vertical="center"/>
    </xf>
    <xf numFmtId="195" fontId="3" fillId="0" borderId="0" xfId="21" applyFont="1" applyAlignment="1">
      <alignment horizontal="right" vertical="top"/>
    </xf>
    <xf numFmtId="195" fontId="3" fillId="0" borderId="0" xfId="21" applyFont="1" applyAlignment="1">
      <alignment vertical="top"/>
    </xf>
    <xf numFmtId="195" fontId="3" fillId="0" borderId="14" xfId="22" applyFont="1" applyBorder="1" applyAlignment="1">
      <alignment vertical="top" wrapText="1" shrinkToFit="1"/>
    </xf>
    <xf numFmtId="195" fontId="3" fillId="0" borderId="14" xfId="21" applyFont="1" applyBorder="1" applyAlignment="1">
      <alignment horizontal="center" vertical="center"/>
    </xf>
    <xf numFmtId="195" fontId="3" fillId="0" borderId="11" xfId="21" applyFont="1" applyBorder="1">
      <alignment vertical="center"/>
    </xf>
    <xf numFmtId="195" fontId="3" fillId="0" borderId="16" xfId="21" applyFont="1" applyBorder="1">
      <alignment vertical="center"/>
    </xf>
    <xf numFmtId="195" fontId="3" fillId="0" borderId="16" xfId="21" applyFont="1" applyBorder="1" applyAlignment="1">
      <alignment horizontal="center" vertical="center"/>
    </xf>
    <xf numFmtId="195" fontId="37" fillId="0" borderId="0" xfId="21" applyFont="1" applyAlignment="1">
      <alignment horizontal="right" vertical="top"/>
    </xf>
    <xf numFmtId="195" fontId="37" fillId="0" borderId="0" xfId="21" applyFont="1" applyAlignment="1">
      <alignment horizontal="center" vertical="center"/>
    </xf>
    <xf numFmtId="195" fontId="37" fillId="0" borderId="0" xfId="21" applyFont="1">
      <alignment vertical="center"/>
    </xf>
    <xf numFmtId="49" fontId="9" fillId="0" borderId="29" xfId="15" applyNumberFormat="1" applyFont="1" applyBorder="1" applyAlignment="1">
      <alignment horizontal="center"/>
    </xf>
    <xf numFmtId="0" fontId="30" fillId="0" borderId="0" xfId="15" applyNumberFormat="1" applyFont="1">
      <alignment vertical="center"/>
    </xf>
    <xf numFmtId="9" fontId="30" fillId="0" borderId="0" xfId="15" applyNumberFormat="1" applyFont="1">
      <alignment vertical="center"/>
    </xf>
    <xf numFmtId="0" fontId="3" fillId="0" borderId="12" xfId="0" applyFont="1" applyBorder="1"/>
    <xf numFmtId="176" fontId="9" fillId="0" borderId="0" xfId="0" applyNumberFormat="1" applyFont="1" applyAlignment="1">
      <alignment horizontal="center"/>
    </xf>
    <xf numFmtId="189" fontId="9" fillId="0" borderId="0" xfId="0" applyNumberFormat="1" applyFont="1" applyAlignment="1">
      <alignment horizontal="center"/>
    </xf>
    <xf numFmtId="189" fontId="28" fillId="0" borderId="0" xfId="0" applyNumberFormat="1" applyFont="1" applyAlignment="1">
      <alignment horizontal="center"/>
    </xf>
    <xf numFmtId="38" fontId="3" fillId="0" borderId="0" xfId="12" applyFont="1" applyBorder="1"/>
    <xf numFmtId="0" fontId="9" fillId="0" borderId="15" xfId="0" applyFont="1" applyBorder="1" applyAlignment="1">
      <alignment horizontal="center"/>
    </xf>
    <xf numFmtId="182" fontId="9" fillId="0" borderId="15" xfId="0" applyNumberFormat="1" applyFont="1" applyBorder="1"/>
    <xf numFmtId="179" fontId="9" fillId="0" borderId="15" xfId="0" applyNumberFormat="1" applyFont="1" applyBorder="1"/>
    <xf numFmtId="179" fontId="22" fillId="0" borderId="15" xfId="0" applyNumberFormat="1" applyFont="1" applyBorder="1"/>
    <xf numFmtId="0" fontId="9" fillId="0" borderId="15" xfId="0" applyFont="1" applyBorder="1" applyAlignment="1">
      <alignment shrinkToFit="1"/>
    </xf>
    <xf numFmtId="49" fontId="5" fillId="0" borderId="0" xfId="0" applyNumberFormat="1" applyFont="1" applyAlignment="1">
      <alignment horizontal="center"/>
    </xf>
    <xf numFmtId="0" fontId="9" fillId="0" borderId="0" xfId="0" applyFont="1" applyAlignment="1">
      <alignment shrinkToFit="1"/>
    </xf>
    <xf numFmtId="182" fontId="9" fillId="0" borderId="0" xfId="0" applyNumberFormat="1" applyFont="1"/>
    <xf numFmtId="179" fontId="9" fillId="0" borderId="0" xfId="0" applyNumberFormat="1" applyFont="1"/>
    <xf numFmtId="179" fontId="22" fillId="0" borderId="0" xfId="0" applyNumberFormat="1" applyFont="1"/>
    <xf numFmtId="178" fontId="9" fillId="0" borderId="0" xfId="0" applyNumberFormat="1" applyFont="1"/>
    <xf numFmtId="177" fontId="9" fillId="0" borderId="0" xfId="0" applyNumberFormat="1" applyFont="1"/>
    <xf numFmtId="0" fontId="23" fillId="0" borderId="0" xfId="0" applyFont="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6"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xf>
    <xf numFmtId="195" fontId="36" fillId="0" borderId="16" xfId="21" quotePrefix="1" applyFont="1" applyBorder="1" applyAlignment="1">
      <alignment horizontal="right" vertical="top"/>
    </xf>
    <xf numFmtId="195" fontId="36" fillId="0" borderId="10" xfId="21" quotePrefix="1" applyFont="1" applyBorder="1" applyAlignment="1">
      <alignment horizontal="right" vertical="top"/>
    </xf>
    <xf numFmtId="195" fontId="3" fillId="0" borderId="65" xfId="21" applyFont="1" applyBorder="1" applyAlignment="1">
      <alignment horizontal="center" vertical="center"/>
    </xf>
    <xf numFmtId="195" fontId="3" fillId="0" borderId="66" xfId="21" applyFont="1" applyBorder="1" applyAlignment="1">
      <alignment horizontal="center" vertical="center"/>
    </xf>
    <xf numFmtId="195" fontId="3" fillId="0" borderId="69" xfId="21" quotePrefix="1" applyFont="1" applyBorder="1" applyAlignment="1">
      <alignment horizontal="center" vertical="center"/>
    </xf>
    <xf numFmtId="195" fontId="3" fillId="0" borderId="70" xfId="21" applyFont="1" applyBorder="1" applyAlignment="1">
      <alignment horizontal="center" vertical="center"/>
    </xf>
    <xf numFmtId="195" fontId="3" fillId="0" borderId="71" xfId="21" applyFont="1" applyBorder="1" applyAlignment="1">
      <alignment horizontal="left" vertical="center" indent="1"/>
    </xf>
    <xf numFmtId="195" fontId="3" fillId="0" borderId="72" xfId="21" quotePrefix="1" applyFont="1" applyBorder="1" applyAlignment="1">
      <alignment horizontal="center" vertical="center"/>
    </xf>
    <xf numFmtId="195" fontId="3" fillId="0" borderId="71" xfId="21" applyFont="1" applyBorder="1" applyAlignment="1">
      <alignment horizontal="center" vertical="center"/>
    </xf>
    <xf numFmtId="0" fontId="35" fillId="0" borderId="0" xfId="21" applyNumberFormat="1" applyFont="1" applyAlignment="1">
      <alignment horizontal="left" vertical="center" shrinkToFit="1"/>
    </xf>
    <xf numFmtId="195" fontId="37" fillId="0" borderId="0" xfId="22" applyFont="1" applyAlignment="1">
      <alignment horizontal="left" vertical="top" wrapText="1"/>
    </xf>
    <xf numFmtId="195" fontId="37" fillId="0" borderId="14" xfId="22" applyFont="1" applyBorder="1" applyAlignment="1">
      <alignment horizontal="left" vertical="top" wrapText="1"/>
    </xf>
    <xf numFmtId="195" fontId="35" fillId="0" borderId="0" xfId="21" applyFont="1" applyAlignment="1">
      <alignment horizontal="left" vertical="center"/>
    </xf>
    <xf numFmtId="195" fontId="21" fillId="0" borderId="0" xfId="21" applyFont="1" applyAlignment="1">
      <alignment horizontal="center" vertical="center"/>
    </xf>
    <xf numFmtId="195" fontId="3" fillId="0" borderId="0" xfId="22" applyFont="1" applyAlignment="1">
      <alignment horizontal="left" vertical="top" wrapText="1" shrinkToFit="1"/>
    </xf>
    <xf numFmtId="195" fontId="3" fillId="0" borderId="0" xfId="22" applyFont="1" applyAlignment="1">
      <alignment horizontal="left" vertical="center" shrinkToFit="1"/>
    </xf>
    <xf numFmtId="192" fontId="33" fillId="0" borderId="32" xfId="15" applyNumberFormat="1" applyFont="1" applyBorder="1" applyAlignment="1">
      <alignment horizontal="left" vertical="center" indent="1"/>
    </xf>
    <xf numFmtId="192" fontId="33" fillId="0" borderId="33" xfId="15" applyNumberFormat="1" applyFont="1" applyBorder="1" applyAlignment="1">
      <alignment horizontal="left" vertical="center" indent="1"/>
    </xf>
    <xf numFmtId="192" fontId="33" fillId="0" borderId="34" xfId="15" applyNumberFormat="1" applyFont="1" applyBorder="1" applyAlignment="1">
      <alignment horizontal="left" vertical="center" indent="1"/>
    </xf>
    <xf numFmtId="0" fontId="9" fillId="0" borderId="16" xfId="15" quotePrefix="1" applyNumberFormat="1" applyFont="1" applyBorder="1" applyAlignment="1">
      <alignment horizontal="right" vertical="center"/>
    </xf>
    <xf numFmtId="0" fontId="32" fillId="0" borderId="26" xfId="15" applyNumberFormat="1" applyFont="1" applyBorder="1" applyAlignment="1">
      <alignment horizontal="center" vertical="center" shrinkToFit="1"/>
    </xf>
    <xf numFmtId="0" fontId="32" fillId="0" borderId="27" xfId="15" applyNumberFormat="1" applyFont="1" applyBorder="1" applyAlignment="1">
      <alignment horizontal="center" vertical="center" shrinkToFit="1"/>
    </xf>
    <xf numFmtId="0" fontId="32" fillId="0" borderId="27" xfId="15" applyNumberFormat="1" applyFont="1" applyBorder="1" applyAlignment="1">
      <alignment horizontal="left" vertical="center" shrinkToFit="1"/>
    </xf>
    <xf numFmtId="0" fontId="32" fillId="0" borderId="28" xfId="15" applyNumberFormat="1" applyFont="1" applyBorder="1" applyAlignment="1">
      <alignment horizontal="left" vertical="center" shrinkToFit="1"/>
    </xf>
    <xf numFmtId="0" fontId="33" fillId="0" borderId="29" xfId="15" applyNumberFormat="1" applyFont="1" applyBorder="1" applyAlignment="1">
      <alignment horizontal="left" vertical="center" indent="1"/>
    </xf>
    <xf numFmtId="0" fontId="33" fillId="0" borderId="30" xfId="15" applyNumberFormat="1" applyFont="1" applyBorder="1" applyAlignment="1">
      <alignment horizontal="left" vertical="center" indent="1"/>
    </xf>
    <xf numFmtId="0" fontId="33" fillId="0" borderId="31" xfId="15" applyNumberFormat="1" applyFont="1" applyBorder="1" applyAlignment="1">
      <alignment horizontal="left" vertical="center" indent="1"/>
    </xf>
    <xf numFmtId="190" fontId="34" fillId="0" borderId="29" xfId="15" applyFont="1" applyBorder="1" applyAlignment="1">
      <alignment horizontal="right" vertical="center"/>
    </xf>
    <xf numFmtId="190" fontId="34" fillId="0" borderId="30" xfId="15" applyFont="1" applyBorder="1" applyAlignment="1">
      <alignment horizontal="right" vertical="center"/>
    </xf>
    <xf numFmtId="0" fontId="9" fillId="0" borderId="48" xfId="15" applyNumberFormat="1" applyFont="1" applyBorder="1" applyAlignment="1">
      <alignment horizontal="left" wrapText="1" indent="1"/>
    </xf>
    <xf numFmtId="0" fontId="9" fillId="0" borderId="30" xfId="16" applyNumberFormat="1" applyFont="1" applyBorder="1" applyAlignment="1">
      <alignment horizontal="left" wrapText="1" indent="1"/>
    </xf>
    <xf numFmtId="0" fontId="9" fillId="0" borderId="49" xfId="16" applyNumberFormat="1" applyFont="1" applyBorder="1" applyAlignment="1">
      <alignment horizontal="left" wrapText="1" indent="1"/>
    </xf>
    <xf numFmtId="0" fontId="33" fillId="0" borderId="48" xfId="15" applyNumberFormat="1" applyFont="1" applyBorder="1" applyAlignment="1">
      <alignment horizontal="left" wrapText="1" indent="1"/>
    </xf>
    <xf numFmtId="0" fontId="33" fillId="0" borderId="30" xfId="16" applyNumberFormat="1" applyFont="1" applyBorder="1" applyAlignment="1">
      <alignment horizontal="left" wrapText="1" indent="1"/>
    </xf>
    <xf numFmtId="0" fontId="33" fillId="0" borderId="49" xfId="16" applyNumberFormat="1" applyFont="1" applyBorder="1" applyAlignment="1">
      <alignment horizontal="left" wrapText="1" indent="1"/>
    </xf>
    <xf numFmtId="192" fontId="9" fillId="0" borderId="23" xfId="15" applyNumberFormat="1" applyFont="1" applyBorder="1" applyAlignment="1">
      <alignment horizontal="center" vertical="center"/>
    </xf>
    <xf numFmtId="192" fontId="9" fillId="0" borderId="2" xfId="15" applyNumberFormat="1" applyFont="1" applyBorder="1" applyAlignment="1">
      <alignment horizontal="center" vertical="center"/>
    </xf>
    <xf numFmtId="192" fontId="9" fillId="0" borderId="22" xfId="15" applyNumberFormat="1" applyFont="1" applyBorder="1" applyAlignment="1">
      <alignment horizontal="center" vertical="center"/>
    </xf>
    <xf numFmtId="190" fontId="9" fillId="0" borderId="36" xfId="15" quotePrefix="1" applyFont="1" applyBorder="1" applyAlignment="1">
      <alignment horizontal="center" vertical="center" shrinkToFit="1"/>
    </xf>
    <xf numFmtId="190" fontId="9" fillId="0" borderId="2" xfId="15" applyFont="1" applyBorder="1" applyAlignment="1">
      <alignment horizontal="center" vertical="center" shrinkToFit="1"/>
    </xf>
    <xf numFmtId="190" fontId="9" fillId="0" borderId="37" xfId="15" applyFont="1" applyBorder="1" applyAlignment="1">
      <alignment horizontal="center" vertical="center" shrinkToFit="1"/>
    </xf>
    <xf numFmtId="190" fontId="9" fillId="0" borderId="36" xfId="15" applyFont="1" applyBorder="1" applyAlignment="1">
      <alignment horizontal="center" vertical="center"/>
    </xf>
    <xf numFmtId="190" fontId="9" fillId="0" borderId="2" xfId="15" quotePrefix="1" applyFont="1" applyBorder="1" applyAlignment="1">
      <alignment horizontal="center" vertical="center"/>
    </xf>
    <xf numFmtId="190" fontId="9" fillId="0" borderId="37" xfId="15" quotePrefix="1" applyFont="1" applyBorder="1" applyAlignment="1">
      <alignment horizontal="center" vertical="center"/>
    </xf>
    <xf numFmtId="191" fontId="9" fillId="0" borderId="38" xfId="15" quotePrefix="1" applyNumberFormat="1" applyFont="1" applyBorder="1" applyAlignment="1">
      <alignment horizontal="center" vertical="center" shrinkToFit="1"/>
    </xf>
    <xf numFmtId="0" fontId="9" fillId="0" borderId="44" xfId="15" applyNumberFormat="1" applyFont="1" applyBorder="1" applyAlignment="1">
      <alignment horizontal="left" wrapText="1" indent="1"/>
    </xf>
    <xf numFmtId="0" fontId="9" fillId="0" borderId="27" xfId="16" applyNumberFormat="1" applyFont="1" applyBorder="1" applyAlignment="1">
      <alignment horizontal="left" wrapText="1" indent="1"/>
    </xf>
    <xf numFmtId="0" fontId="9" fillId="0" borderId="45" xfId="16" applyNumberFormat="1" applyFont="1" applyBorder="1" applyAlignment="1">
      <alignment horizontal="left" wrapText="1" indent="1"/>
    </xf>
    <xf numFmtId="0" fontId="33" fillId="0" borderId="58" xfId="15" applyNumberFormat="1" applyFont="1" applyBorder="1" applyAlignment="1">
      <alignment horizontal="left" wrapText="1" indent="1"/>
    </xf>
    <xf numFmtId="0" fontId="33" fillId="0" borderId="59" xfId="16" applyNumberFormat="1" applyFont="1" applyBorder="1" applyAlignment="1">
      <alignment horizontal="left" wrapText="1" indent="1"/>
    </xf>
    <xf numFmtId="0" fontId="33" fillId="0" borderId="60" xfId="16" applyNumberFormat="1" applyFont="1" applyBorder="1" applyAlignment="1">
      <alignment horizontal="left" wrapText="1" indent="1"/>
    </xf>
    <xf numFmtId="0" fontId="33" fillId="0" borderId="50" xfId="15" applyNumberFormat="1" applyFont="1" applyBorder="1" applyAlignment="1">
      <alignment horizontal="left" wrapText="1" indent="1"/>
    </xf>
    <xf numFmtId="0" fontId="33" fillId="0" borderId="33" xfId="16" applyNumberFormat="1" applyFont="1" applyBorder="1" applyAlignment="1">
      <alignment horizontal="left" wrapText="1" indent="1"/>
    </xf>
    <xf numFmtId="0" fontId="33" fillId="0" borderId="51" xfId="16" applyNumberFormat="1" applyFont="1" applyBorder="1" applyAlignment="1">
      <alignment horizontal="left" wrapText="1" indent="1"/>
    </xf>
    <xf numFmtId="0" fontId="3" fillId="0" borderId="12" xfId="0" applyFont="1" applyBorder="1"/>
    <xf numFmtId="0" fontId="3" fillId="0" borderId="8" xfId="0" applyFont="1" applyBorder="1" applyAlignment="1">
      <alignment horizontal="center"/>
    </xf>
    <xf numFmtId="0" fontId="3" fillId="0" borderId="10" xfId="0" applyFont="1" applyBorder="1" applyAlignment="1">
      <alignment horizontal="center"/>
    </xf>
    <xf numFmtId="0" fontId="6" fillId="0" borderId="6" xfId="0" applyFont="1" applyBorder="1" applyAlignment="1">
      <alignment horizontal="center" vertical="center"/>
    </xf>
    <xf numFmtId="0" fontId="6" fillId="0" borderId="15" xfId="0" applyFont="1" applyBorder="1" applyAlignment="1">
      <alignment horizontal="center" vertical="center"/>
    </xf>
    <xf numFmtId="0" fontId="6" fillId="0" borderId="8" xfId="0" applyFont="1" applyBorder="1" applyAlignment="1">
      <alignment horizontal="center" vertical="center"/>
    </xf>
    <xf numFmtId="0" fontId="3" fillId="0" borderId="3" xfId="0" applyFont="1" applyBorder="1"/>
    <xf numFmtId="0" fontId="3" fillId="0" borderId="4" xfId="0" applyFont="1" applyBorder="1"/>
    <xf numFmtId="0" fontId="6" fillId="0" borderId="23" xfId="0" applyFont="1" applyBorder="1" applyAlignment="1">
      <alignment horizontal="center" vertical="center"/>
    </xf>
    <xf numFmtId="0" fontId="6" fillId="0" borderId="2" xfId="0" applyFont="1" applyBorder="1" applyAlignment="1">
      <alignment horizontal="center" vertical="center"/>
    </xf>
    <xf numFmtId="0" fontId="6" fillId="0" borderId="22" xfId="0" applyFont="1" applyBorder="1" applyAlignment="1">
      <alignment horizontal="center" vertical="center"/>
    </xf>
    <xf numFmtId="0" fontId="9" fillId="0" borderId="6" xfId="0" applyFont="1" applyBorder="1" applyAlignment="1">
      <alignment horizontal="left" vertical="top" wrapText="1"/>
    </xf>
    <xf numFmtId="0" fontId="9" fillId="0" borderId="15" xfId="0" applyFont="1" applyBorder="1" applyAlignment="1">
      <alignment horizontal="left" vertical="top" wrapText="1"/>
    </xf>
    <xf numFmtId="0" fontId="9" fillId="0" borderId="8" xfId="0" applyFont="1" applyBorder="1" applyAlignment="1">
      <alignment horizontal="left" vertical="top" wrapText="1"/>
    </xf>
    <xf numFmtId="0" fontId="9" fillId="0" borderId="11" xfId="0" applyFont="1" applyBorder="1" applyAlignment="1">
      <alignment horizontal="left" vertical="top" wrapText="1"/>
    </xf>
    <xf numFmtId="0" fontId="9" fillId="0" borderId="16" xfId="0" applyFont="1" applyBorder="1" applyAlignment="1">
      <alignment horizontal="left" vertical="top" wrapText="1"/>
    </xf>
    <xf numFmtId="0" fontId="9" fillId="0" borderId="10" xfId="0" applyFont="1" applyBorder="1" applyAlignment="1">
      <alignment horizontal="left" vertical="top" wrapText="1"/>
    </xf>
    <xf numFmtId="183" fontId="9" fillId="0" borderId="3" xfId="0" applyNumberFormat="1" applyFont="1" applyBorder="1" applyAlignment="1">
      <alignment horizontal="center"/>
    </xf>
    <xf numFmtId="183" fontId="9" fillId="0" borderId="4" xfId="0" applyNumberFormat="1" applyFont="1" applyBorder="1" applyAlignment="1">
      <alignment horizontal="center"/>
    </xf>
    <xf numFmtId="183" fontId="9" fillId="0" borderId="3" xfId="0" applyNumberFormat="1" applyFont="1" applyBorder="1" applyAlignment="1">
      <alignment horizontal="right"/>
    </xf>
    <xf numFmtId="183" fontId="9" fillId="0" borderId="4" xfId="0" applyNumberFormat="1" applyFont="1" applyBorder="1" applyAlignment="1">
      <alignment horizontal="right"/>
    </xf>
    <xf numFmtId="0" fontId="3" fillId="0" borderId="0" xfId="0" applyFont="1" applyBorder="1"/>
    <xf numFmtId="0" fontId="6" fillId="0" borderId="0" xfId="0" applyFont="1" applyBorder="1" applyAlignment="1">
      <alignment horizontal="center" vertical="center"/>
    </xf>
    <xf numFmtId="176" fontId="9" fillId="0" borderId="0" xfId="0" applyNumberFormat="1" applyFont="1" applyBorder="1" applyAlignment="1">
      <alignment horizontal="center"/>
    </xf>
    <xf numFmtId="189" fontId="9" fillId="0" borderId="0" xfId="0" applyNumberFormat="1" applyFont="1" applyBorder="1" applyAlignment="1">
      <alignment horizontal="center"/>
    </xf>
  </cellXfs>
  <cellStyles count="23">
    <cellStyle name="Calc Currency (0)" xfId="1" xr:uid="{19A5085B-8C39-41C5-9AB1-4051198EBF6E}"/>
    <cellStyle name="entry" xfId="2" xr:uid="{D8DD59B6-D532-42FA-A8CD-B83BA12E58E5}"/>
    <cellStyle name="Header1" xfId="3" xr:uid="{DA9840BD-9A41-477E-85F5-09982AE5C22E}"/>
    <cellStyle name="Header2" xfId="4" xr:uid="{3753E06B-E000-41C9-BE81-1C75CD448120}"/>
    <cellStyle name="Normal_#18-Internet" xfId="5" xr:uid="{A5CB3195-81A9-407B-8D8C-8144E129C442}"/>
    <cellStyle name="price" xfId="6" xr:uid="{B9E58C70-333A-42CD-AF65-9DE4EEF2C18E}"/>
    <cellStyle name="revised" xfId="7" xr:uid="{177647DE-582E-4B5C-BD65-8F412E48AA07}"/>
    <cellStyle name="section" xfId="8" xr:uid="{324A4DB8-8E0D-4681-8C65-143BDC6A6013}"/>
    <cellStyle name="subhead" xfId="9" xr:uid="{FA673E23-C138-479E-955B-DE1158533D2A}"/>
    <cellStyle name="title" xfId="10" xr:uid="{DFCA7AE2-97D2-4EFC-91D5-12FAF601EC89}"/>
    <cellStyle name="TSUIKA" xfId="11" xr:uid="{F0EABDC6-75C5-4869-911A-E1B5CA6C00AC}"/>
    <cellStyle name="桁区切り" xfId="12" builtinId="6"/>
    <cellStyle name="桁区切り 3" xfId="20" xr:uid="{0D13648C-4771-4311-BDCF-418E591C8139}"/>
    <cellStyle name="標準" xfId="0" builtinId="0"/>
    <cellStyle name="標準 3 2" xfId="16" xr:uid="{CFE4852E-14B5-44B3-BDCF-43F95095C26E}"/>
    <cellStyle name="標準_新世会ケアハウス" xfId="21" xr:uid="{D5235740-4D6B-4D8C-B4DC-8CEBBB67A5AD}"/>
    <cellStyle name="標準_新世会ケアハウス_表　　紙" xfId="22" xr:uid="{FE44CDCF-E7B1-4179-A409-365594F35CA4}"/>
    <cellStyle name="標準_長泉町甲乙" xfId="18" xr:uid="{EA8FA3D2-2EFA-4070-B102-ABC1CBEFAFFF}"/>
    <cellStyle name="標準_長泉町甲乙_竹原設計書（建築）最終" xfId="15" xr:uid="{DF87F845-B744-4062-AD47-CBBA10C8F87A}"/>
    <cellStyle name="標準_長泉町甲乙_竹原設計書（建築）最終_設計書" xfId="17" xr:uid="{70F63DD7-723E-4C9C-A81C-869BF1232AF6}"/>
    <cellStyle name="標準_内訳ｻﾝﾌﾟﾙ" xfId="13" xr:uid="{1E40ABC5-8CCF-43EA-9BC4-5310CCB6DCFF}"/>
    <cellStyle name="標準_包含共通費_設計書（長小プール）" xfId="19" xr:uid="{24CE4F90-ACDD-4A24-8DCC-9B54E281B886}"/>
    <cellStyle name="未定義" xfId="14" xr:uid="{B95EC5E5-7FD7-4647-B16E-33C13C967D4A}"/>
  </cellStyles>
  <dxfs count="175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26" Type="http://schemas.openxmlformats.org/officeDocument/2006/relationships/worksheet" Target="worksheets/sheet26.xml" /><Relationship Id="rId21" Type="http://schemas.openxmlformats.org/officeDocument/2006/relationships/worksheet" Target="worksheets/sheet21.xml" /><Relationship Id="rId42" Type="http://schemas.openxmlformats.org/officeDocument/2006/relationships/worksheet" Target="worksheets/sheet42.xml" /><Relationship Id="rId47" Type="http://schemas.openxmlformats.org/officeDocument/2006/relationships/worksheet" Target="worksheets/sheet47.xml" /><Relationship Id="rId63" Type="http://schemas.openxmlformats.org/officeDocument/2006/relationships/worksheet" Target="worksheets/sheet63.xml" /><Relationship Id="rId68" Type="http://schemas.openxmlformats.org/officeDocument/2006/relationships/worksheet" Target="worksheets/sheet68.xml" /><Relationship Id="rId84" Type="http://schemas.openxmlformats.org/officeDocument/2006/relationships/externalLink" Target="externalLinks/externalLink1.xml" /><Relationship Id="rId89" Type="http://schemas.openxmlformats.org/officeDocument/2006/relationships/externalLink" Target="externalLinks/externalLink6.xml" /><Relationship Id="rId112" Type="http://schemas.openxmlformats.org/officeDocument/2006/relationships/externalLink" Target="externalLinks/externalLink29.xml" /><Relationship Id="rId16" Type="http://schemas.openxmlformats.org/officeDocument/2006/relationships/worksheet" Target="worksheets/sheet16.xml" /><Relationship Id="rId107" Type="http://schemas.openxmlformats.org/officeDocument/2006/relationships/externalLink" Target="externalLinks/externalLink24.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worksheet" Target="worksheets/sheet74.xml" /><Relationship Id="rId79" Type="http://schemas.openxmlformats.org/officeDocument/2006/relationships/worksheet" Target="worksheets/sheet79.xml" /><Relationship Id="rId87" Type="http://schemas.openxmlformats.org/officeDocument/2006/relationships/externalLink" Target="externalLinks/externalLink4.xml" /><Relationship Id="rId102" Type="http://schemas.openxmlformats.org/officeDocument/2006/relationships/externalLink" Target="externalLinks/externalLink19.xml" /><Relationship Id="rId110" Type="http://schemas.openxmlformats.org/officeDocument/2006/relationships/externalLink" Target="externalLinks/externalLink27.xml" /><Relationship Id="rId115" Type="http://schemas.openxmlformats.org/officeDocument/2006/relationships/sharedStrings" Target="sharedStrings.xml" /><Relationship Id="rId5" Type="http://schemas.openxmlformats.org/officeDocument/2006/relationships/worksheet" Target="worksheets/sheet5.xml" /><Relationship Id="rId61" Type="http://schemas.openxmlformats.org/officeDocument/2006/relationships/worksheet" Target="worksheets/sheet61.xml" /><Relationship Id="rId82" Type="http://schemas.openxmlformats.org/officeDocument/2006/relationships/worksheet" Target="worksheets/sheet82.xml" /><Relationship Id="rId90" Type="http://schemas.openxmlformats.org/officeDocument/2006/relationships/externalLink" Target="externalLinks/externalLink7.xml" /><Relationship Id="rId95" Type="http://schemas.openxmlformats.org/officeDocument/2006/relationships/externalLink" Target="externalLinks/externalLink12.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77" Type="http://schemas.openxmlformats.org/officeDocument/2006/relationships/worksheet" Target="worksheets/sheet77.xml" /><Relationship Id="rId100" Type="http://schemas.openxmlformats.org/officeDocument/2006/relationships/externalLink" Target="externalLinks/externalLink17.xml" /><Relationship Id="rId105" Type="http://schemas.openxmlformats.org/officeDocument/2006/relationships/externalLink" Target="externalLinks/externalLink22.xml" /><Relationship Id="rId113" Type="http://schemas.openxmlformats.org/officeDocument/2006/relationships/theme" Target="theme/theme1.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80" Type="http://schemas.openxmlformats.org/officeDocument/2006/relationships/worksheet" Target="worksheets/sheet80.xml" /><Relationship Id="rId85" Type="http://schemas.openxmlformats.org/officeDocument/2006/relationships/externalLink" Target="externalLinks/externalLink2.xml" /><Relationship Id="rId93" Type="http://schemas.openxmlformats.org/officeDocument/2006/relationships/externalLink" Target="externalLinks/externalLink10.xml" /><Relationship Id="rId98" Type="http://schemas.openxmlformats.org/officeDocument/2006/relationships/externalLink" Target="externalLinks/externalLink15.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103" Type="http://schemas.openxmlformats.org/officeDocument/2006/relationships/externalLink" Target="externalLinks/externalLink20.xml" /><Relationship Id="rId108" Type="http://schemas.openxmlformats.org/officeDocument/2006/relationships/externalLink" Target="externalLinks/externalLink25.xml" /><Relationship Id="rId116" Type="http://schemas.openxmlformats.org/officeDocument/2006/relationships/calcChain" Target="calcChain.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worksheet" Target="worksheets/sheet75.xml" /><Relationship Id="rId83" Type="http://schemas.openxmlformats.org/officeDocument/2006/relationships/worksheet" Target="worksheets/sheet83.xml" /><Relationship Id="rId88" Type="http://schemas.openxmlformats.org/officeDocument/2006/relationships/externalLink" Target="externalLinks/externalLink5.xml" /><Relationship Id="rId91" Type="http://schemas.openxmlformats.org/officeDocument/2006/relationships/externalLink" Target="externalLinks/externalLink8.xml" /><Relationship Id="rId96" Type="http://schemas.openxmlformats.org/officeDocument/2006/relationships/externalLink" Target="externalLinks/externalLink13.xml" /><Relationship Id="rId111" Type="http://schemas.openxmlformats.org/officeDocument/2006/relationships/externalLink" Target="externalLinks/externalLink28.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6" Type="http://schemas.openxmlformats.org/officeDocument/2006/relationships/externalLink" Target="externalLinks/externalLink23.xml" /><Relationship Id="rId114" Type="http://schemas.openxmlformats.org/officeDocument/2006/relationships/styles" Target="styles.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worksheet" Target="worksheets/sheet73.xml" /><Relationship Id="rId78" Type="http://schemas.openxmlformats.org/officeDocument/2006/relationships/worksheet" Target="worksheets/sheet78.xml" /><Relationship Id="rId81" Type="http://schemas.openxmlformats.org/officeDocument/2006/relationships/worksheet" Target="worksheets/sheet81.xml" /><Relationship Id="rId86" Type="http://schemas.openxmlformats.org/officeDocument/2006/relationships/externalLink" Target="externalLinks/externalLink3.xml" /><Relationship Id="rId94" Type="http://schemas.openxmlformats.org/officeDocument/2006/relationships/externalLink" Target="externalLinks/externalLink11.xml" /><Relationship Id="rId99" Type="http://schemas.openxmlformats.org/officeDocument/2006/relationships/externalLink" Target="externalLinks/externalLink16.xml" /><Relationship Id="rId101" Type="http://schemas.openxmlformats.org/officeDocument/2006/relationships/externalLink" Target="externalLinks/externalLink18.xml" /><Relationship Id="rId4" Type="http://schemas.openxmlformats.org/officeDocument/2006/relationships/worksheet" Target="worksheets/sheet4.xml" /><Relationship Id="rId9" Type="http://schemas.openxmlformats.org/officeDocument/2006/relationships/worksheet" Target="worksheets/sheet9.xml" /><Relationship Id="rId13" Type="http://schemas.openxmlformats.org/officeDocument/2006/relationships/worksheet" Target="worksheets/sheet13.xml" /><Relationship Id="rId18" Type="http://schemas.openxmlformats.org/officeDocument/2006/relationships/worksheet" Target="worksheets/sheet18.xml" /><Relationship Id="rId39" Type="http://schemas.openxmlformats.org/officeDocument/2006/relationships/worksheet" Target="worksheets/sheet39.xml" /><Relationship Id="rId109" Type="http://schemas.openxmlformats.org/officeDocument/2006/relationships/externalLink" Target="externalLinks/externalLink26.xml" /><Relationship Id="rId34" Type="http://schemas.openxmlformats.org/officeDocument/2006/relationships/worksheet" Target="worksheets/sheet34.xml" /><Relationship Id="rId50" Type="http://schemas.openxmlformats.org/officeDocument/2006/relationships/worksheet" Target="worksheets/sheet50.xml" /><Relationship Id="rId55" Type="http://schemas.openxmlformats.org/officeDocument/2006/relationships/worksheet" Target="worksheets/sheet55.xml" /><Relationship Id="rId76" Type="http://schemas.openxmlformats.org/officeDocument/2006/relationships/worksheet" Target="worksheets/sheet76.xml" /><Relationship Id="rId97" Type="http://schemas.openxmlformats.org/officeDocument/2006/relationships/externalLink" Target="externalLinks/externalLink14.xml" /><Relationship Id="rId104" Type="http://schemas.openxmlformats.org/officeDocument/2006/relationships/externalLink" Target="externalLinks/externalLink21.xml" /><Relationship Id="rId7" Type="http://schemas.openxmlformats.org/officeDocument/2006/relationships/worksheet" Target="worksheets/sheet7.xml" /><Relationship Id="rId71" Type="http://schemas.openxmlformats.org/officeDocument/2006/relationships/worksheet" Target="worksheets/sheet71.xml" /><Relationship Id="rId92" Type="http://schemas.openxmlformats.org/officeDocument/2006/relationships/externalLink" Target="externalLinks/externalLink9.xml" /><Relationship Id="rId2" Type="http://schemas.openxmlformats.org/officeDocument/2006/relationships/worksheet" Target="worksheets/sheet2.xml" /><Relationship Id="rId29" Type="http://schemas.openxmlformats.org/officeDocument/2006/relationships/worksheet" Target="worksheets/sheet29.xml" /></Relationships>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0.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6.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7.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8.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19.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0.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6.xml.rels>&#65279;<?xml version="1.0" encoding="utf-8" standalone="yes"?>
<Relationships xmlns="http://schemas.openxmlformats.org/package/2006/relationships"><Relationship Id="rId1" Type="http://schemas.microsoft.com/office/2006/relationships/xlExternalLinkPath/xlStartup" Target="#" TargetMode="External" /></Relationships>
</file>

<file path=xl/externalLinks/_rels/externalLink27.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8.xml.rels>&#65279;<?xml version="1.0" encoding="utf-8" standalone="yes"?>
<Relationships xmlns="http://schemas.openxmlformats.org/package/2006/relationships"><Relationship Id="rId2" Type="http://schemas.openxmlformats.org/officeDocument/2006/relationships/externalLinkPath" Target="#" TargetMode="External" /><Relationship Id="rId1" Type="http://schemas.openxmlformats.org/officeDocument/2006/relationships/externalLinkPath" Target="#" TargetMode="External" /></Relationships>
</file>

<file path=xl/externalLinks/_rels/externalLink29.xml.rels>&#65279;<?xml version="1.0" encoding="utf-8" standalone="yes"?>
<Relationships xmlns="http://schemas.openxmlformats.org/package/2006/relationships"><Relationship Id="rId1" Type="http://schemas.microsoft.com/office/2006/relationships/xlExternalLinkPath/xlStartup"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6.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7.xml.rels>&#65279;<?xml version="1.0" encoding="utf-8" standalone="yes"?>
<Relationships xmlns="http://schemas.openxmlformats.org/package/2006/relationships"><Relationship Id="rId2" Type="http://schemas.openxmlformats.org/officeDocument/2006/relationships/externalLinkPath" Target="#" TargetMode="External" /><Relationship Id="rId1" Type="http://schemas.openxmlformats.org/officeDocument/2006/relationships/externalLinkPath" Target="#" TargetMode="External" /></Relationships>
</file>

<file path=xl/externalLinks/_rels/externalLink8.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9.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表1"/>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厨房"/>
      <sheetName val="熱源"/>
      <sheetName val="EXT"/>
      <sheetName val="POMP1"/>
      <sheetName val="POMP2"/>
      <sheetName val="CT"/>
      <sheetName val="AHU"/>
      <sheetName val="FCU"/>
      <sheetName val="FCU能力表"/>
      <sheetName val="PAC"/>
      <sheetName val="PAC1"/>
      <sheetName val="FA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増築設計書"/>
      <sheetName val="改修設計書"/>
      <sheetName val="複合単価"/>
      <sheetName val="舗装解体"/>
      <sheetName val="機材複合単価"/>
      <sheetName val="一般管単"/>
      <sheetName val="小口径"/>
      <sheetName val="管撤去"/>
      <sheetName val="ﾄﾞｺｳｼﾞ"/>
      <sheetName val="ｹｰﾌﾞﾙ"/>
      <sheetName val="電線管"/>
      <sheetName val="見積比較"/>
      <sheetName val="基礎工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表1"/>
    </sheetNames>
    <sheetDataSet>
      <sheetData sheetId="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費"/>
      <sheetName val="その他"/>
      <sheetName val="（総計）"/>
      <sheetName val="（本体）"/>
      <sheetName val="建築"/>
      <sheetName val="ＥＶ"/>
      <sheetName val="解体"/>
      <sheetName val="厨房"/>
      <sheetName val="備品"/>
      <sheetName val="水槽"/>
      <sheetName val="水槽(潜函)"/>
      <sheetName val="（附帯）"/>
      <sheetName val="附帯"/>
      <sheetName val="（遊具等） "/>
      <sheetName val="遊具"/>
      <sheetName val="火報"/>
      <sheetName val="打設費"/>
      <sheetName val="予算"/>
    </sheetNames>
    <sheetDataSet>
      <sheetData sheetId="0"/>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甲Ⅰ"/>
      <sheetName val="建築工事"/>
      <sheetName val="電気工事"/>
    </sheetNames>
    <sheetDataSet>
      <sheetData sheetId="0" refreshError="1">
        <row r="21">
          <cell r="Y21" t="str">
            <v>建築工事設計書用紙　甲　</v>
          </cell>
        </row>
        <row r="22">
          <cell r="I22" t="str">
            <v>工　事　名　称</v>
          </cell>
          <cell r="J22" t="str">
            <v>長泉町庁舎耐震補強及び大規模改修工事に伴う追加工事</v>
          </cell>
          <cell r="K22" t="str">
            <v>長泉町庁舎耐震補強及び大規模改修工事に伴う追加工事</v>
          </cell>
          <cell r="L22" t="str">
            <v>長泉町庁舎耐震補強及び大規模改修工事に伴う追加工事</v>
          </cell>
          <cell r="M22" t="str">
            <v>長泉町庁舎耐震補強及び大規模改修工事に伴う追加工事</v>
          </cell>
        </row>
        <row r="24">
          <cell r="I24" t="str">
            <v>￥</v>
          </cell>
          <cell r="J24">
            <v>5995500</v>
          </cell>
          <cell r="K24" t="str">
            <v>（消費税相当額を含む）</v>
          </cell>
          <cell r="L24">
            <v>5995500</v>
          </cell>
          <cell r="M24" t="str">
            <v>（消費税相当額を含む）</v>
          </cell>
          <cell r="N24" t="str">
            <v>（消費税相当額を含む）</v>
          </cell>
          <cell r="O24" t="str">
            <v>（消費税相当額を含む）</v>
          </cell>
        </row>
        <row r="27">
          <cell r="I27" t="str">
            <v>内　　　　　　　　　　訳　　　　　　　　　　書</v>
          </cell>
        </row>
        <row r="28">
          <cell r="I28" t="str">
            <v>号</v>
          </cell>
          <cell r="J28" t="str">
            <v>名　　　　　称</v>
          </cell>
          <cell r="K28" t="str">
            <v>品 質 ・ 形 状 ・ 寸 法</v>
          </cell>
          <cell r="L28" t="str">
            <v>数　　量</v>
          </cell>
          <cell r="M28" t="str">
            <v>単位</v>
          </cell>
          <cell r="N28" t="str">
            <v>単　価</v>
          </cell>
          <cell r="O28" t="str">
            <v>品 質 ・ 形 状 ・ 寸 法</v>
          </cell>
          <cell r="P28" t="str">
            <v>摘　　　要</v>
          </cell>
          <cell r="Q28" t="str">
            <v>数　　量</v>
          </cell>
          <cell r="R28" t="str">
            <v>単位</v>
          </cell>
          <cell r="S28" t="str">
            <v>単　価</v>
          </cell>
          <cell r="T28" t="str">
            <v>金　　　　　額</v>
          </cell>
          <cell r="U28" t="str">
            <v>数　　量</v>
          </cell>
          <cell r="V28" t="str">
            <v>単位</v>
          </cell>
          <cell r="W28" t="str">
            <v>単位</v>
          </cell>
          <cell r="X28" t="str">
            <v>単　価</v>
          </cell>
          <cell r="Y28" t="str">
            <v>金　　　　　額</v>
          </cell>
          <cell r="Z28" t="str">
            <v>摘　　　要</v>
          </cell>
        </row>
        <row r="29">
          <cell r="I29" t="str">
            <v>Ａ</v>
          </cell>
          <cell r="J29" t="str">
            <v>直接工事費</v>
          </cell>
          <cell r="K29" t="str">
            <v>直接工事費</v>
          </cell>
          <cell r="L29" t="str">
            <v>直接工事費</v>
          </cell>
        </row>
        <row r="30">
          <cell r="L30" t="str">
            <v>内　　　　　訳</v>
          </cell>
        </row>
        <row r="31">
          <cell r="I31" t="str">
            <v>Ⅰ</v>
          </cell>
          <cell r="J31" t="str">
            <v>建築工事費</v>
          </cell>
          <cell r="K31">
            <v>1</v>
          </cell>
          <cell r="L31" t="str">
            <v>建築工事費</v>
          </cell>
          <cell r="M31">
            <v>4728000</v>
          </cell>
          <cell r="N31">
            <v>1</v>
          </cell>
          <cell r="O31" t="str">
            <v>式</v>
          </cell>
          <cell r="P31">
            <v>4728000</v>
          </cell>
          <cell r="Q31">
            <v>1</v>
          </cell>
          <cell r="R31" t="str">
            <v>式</v>
          </cell>
          <cell r="S31">
            <v>4728000</v>
          </cell>
          <cell r="T31">
            <v>1</v>
          </cell>
          <cell r="U31" t="str">
            <v>式</v>
          </cell>
          <cell r="V31">
            <v>4728000</v>
          </cell>
          <cell r="W31" t="str">
            <v>式</v>
          </cell>
          <cell r="X31">
            <v>4728000</v>
          </cell>
          <cell r="Y31">
            <v>4728000</v>
          </cell>
        </row>
        <row r="32">
          <cell r="I32" t="str">
            <v>Ⅱ</v>
          </cell>
          <cell r="J32" t="str">
            <v>電気設備工事費</v>
          </cell>
          <cell r="K32">
            <v>1</v>
          </cell>
          <cell r="L32" t="str">
            <v>電気設備工事費</v>
          </cell>
          <cell r="M32">
            <v>370000</v>
          </cell>
          <cell r="N32">
            <v>1</v>
          </cell>
          <cell r="O32" t="str">
            <v>〃</v>
          </cell>
          <cell r="P32">
            <v>370000</v>
          </cell>
          <cell r="Q32">
            <v>1</v>
          </cell>
          <cell r="R32" t="str">
            <v>〃</v>
          </cell>
          <cell r="S32">
            <v>370000</v>
          </cell>
          <cell r="T32">
            <v>1</v>
          </cell>
          <cell r="U32" t="str">
            <v>〃</v>
          </cell>
          <cell r="V32">
            <v>370000</v>
          </cell>
          <cell r="W32" t="str">
            <v>〃</v>
          </cell>
          <cell r="X32">
            <v>370000</v>
          </cell>
          <cell r="Y32">
            <v>370000</v>
          </cell>
        </row>
        <row r="33">
          <cell r="I33" t="str">
            <v>Ⅲ</v>
          </cell>
          <cell r="J33" t="str">
            <v>機械設備工事費</v>
          </cell>
          <cell r="K33">
            <v>1</v>
          </cell>
          <cell r="L33" t="str">
            <v>機械設備工事費</v>
          </cell>
          <cell r="M33" t="str">
            <v>----------</v>
          </cell>
          <cell r="N33">
            <v>1</v>
          </cell>
          <cell r="O33" t="str">
            <v>〃</v>
          </cell>
          <cell r="P33" t="str">
            <v>----------</v>
          </cell>
          <cell r="Q33">
            <v>1</v>
          </cell>
          <cell r="R33" t="str">
            <v>〃</v>
          </cell>
          <cell r="S33" t="str">
            <v>----------</v>
          </cell>
          <cell r="T33">
            <v>1</v>
          </cell>
          <cell r="U33" t="str">
            <v>〃</v>
          </cell>
          <cell r="V33" t="str">
            <v>----------</v>
          </cell>
          <cell r="W33" t="str">
            <v>〃</v>
          </cell>
          <cell r="X33" t="str">
            <v>----------</v>
          </cell>
          <cell r="Y33" t="str">
            <v>----------</v>
          </cell>
        </row>
        <row r="34">
          <cell r="L34" t="str">
            <v>種　　目　　計</v>
          </cell>
          <cell r="M34">
            <v>5098000</v>
          </cell>
          <cell r="N34">
            <v>5098000</v>
          </cell>
          <cell r="O34">
            <v>5098000</v>
          </cell>
          <cell r="P34">
            <v>5098000</v>
          </cell>
          <cell r="Q34">
            <v>5098000</v>
          </cell>
          <cell r="Y34">
            <v>5098000</v>
          </cell>
        </row>
        <row r="35">
          <cell r="I35" t="str">
            <v>Ｂ</v>
          </cell>
          <cell r="J35" t="str">
            <v>共通費</v>
          </cell>
          <cell r="K35" t="str">
            <v>共通費</v>
          </cell>
          <cell r="L35" t="str">
            <v>共通費</v>
          </cell>
        </row>
        <row r="36">
          <cell r="L36" t="str">
            <v>内　　　　　訳</v>
          </cell>
        </row>
        <row r="37">
          <cell r="I37" t="str">
            <v>Ⅰ</v>
          </cell>
          <cell r="J37" t="str">
            <v>共通仮設費</v>
          </cell>
          <cell r="K37">
            <v>1</v>
          </cell>
          <cell r="L37" t="str">
            <v>共通仮設費</v>
          </cell>
          <cell r="M37">
            <v>102000</v>
          </cell>
          <cell r="N37">
            <v>1</v>
          </cell>
          <cell r="O37" t="str">
            <v>式</v>
          </cell>
          <cell r="P37">
            <v>102000</v>
          </cell>
          <cell r="Q37">
            <v>1</v>
          </cell>
          <cell r="R37" t="str">
            <v>式</v>
          </cell>
          <cell r="S37">
            <v>102000</v>
          </cell>
          <cell r="T37">
            <v>1</v>
          </cell>
          <cell r="U37" t="str">
            <v>式</v>
          </cell>
          <cell r="V37">
            <v>102000</v>
          </cell>
          <cell r="W37" t="str">
            <v>式</v>
          </cell>
          <cell r="X37">
            <v>102000</v>
          </cell>
          <cell r="Y37">
            <v>102000</v>
          </cell>
        </row>
        <row r="38">
          <cell r="I38" t="str">
            <v>Ⅱ</v>
          </cell>
          <cell r="J38" t="str">
            <v>諸経費</v>
          </cell>
          <cell r="K38">
            <v>1</v>
          </cell>
          <cell r="L38" t="str">
            <v>諸経費</v>
          </cell>
          <cell r="M38">
            <v>510000</v>
          </cell>
          <cell r="N38">
            <v>1</v>
          </cell>
          <cell r="O38" t="str">
            <v>〃</v>
          </cell>
          <cell r="P38">
            <v>510000</v>
          </cell>
          <cell r="Q38">
            <v>1</v>
          </cell>
          <cell r="R38" t="str">
            <v>〃</v>
          </cell>
          <cell r="S38">
            <v>510000</v>
          </cell>
          <cell r="T38">
            <v>1</v>
          </cell>
          <cell r="U38" t="str">
            <v>〃</v>
          </cell>
          <cell r="V38">
            <v>510000</v>
          </cell>
          <cell r="W38" t="str">
            <v>〃</v>
          </cell>
          <cell r="X38">
            <v>510000</v>
          </cell>
          <cell r="Y38">
            <v>510000</v>
          </cell>
        </row>
        <row r="39">
          <cell r="L39" t="str">
            <v>種　　目　　計</v>
          </cell>
          <cell r="M39">
            <v>612000</v>
          </cell>
          <cell r="N39">
            <v>612000</v>
          </cell>
          <cell r="O39">
            <v>612000</v>
          </cell>
          <cell r="P39">
            <v>612000</v>
          </cell>
          <cell r="Q39">
            <v>612000</v>
          </cell>
          <cell r="Y39">
            <v>612000</v>
          </cell>
        </row>
        <row r="40">
          <cell r="L40" t="str">
            <v>工　事　価　格</v>
          </cell>
          <cell r="M40">
            <v>5710000</v>
          </cell>
          <cell r="N40">
            <v>5710000</v>
          </cell>
          <cell r="O40">
            <v>5710000</v>
          </cell>
          <cell r="P40">
            <v>5710000</v>
          </cell>
          <cell r="Q40">
            <v>5710000</v>
          </cell>
          <cell r="Y40">
            <v>5710000</v>
          </cell>
        </row>
        <row r="41">
          <cell r="L41" t="str">
            <v>消費税相当額</v>
          </cell>
          <cell r="M41">
            <v>285500</v>
          </cell>
          <cell r="N41">
            <v>285500</v>
          </cell>
          <cell r="O41">
            <v>285500</v>
          </cell>
          <cell r="P41">
            <v>285500</v>
          </cell>
          <cell r="Q41">
            <v>285500</v>
          </cell>
          <cell r="Y41">
            <v>285500</v>
          </cell>
        </row>
        <row r="42">
          <cell r="L42" t="str">
            <v>工　事　請　負　額</v>
          </cell>
          <cell r="M42">
            <v>5995500</v>
          </cell>
          <cell r="N42">
            <v>5995500</v>
          </cell>
          <cell r="O42">
            <v>5995500</v>
          </cell>
          <cell r="P42">
            <v>5995500</v>
          </cell>
          <cell r="Q42">
            <v>5995500</v>
          </cell>
          <cell r="Y42">
            <v>5995500</v>
          </cell>
        </row>
      </sheetData>
      <sheetData sheetId="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甲Ⅰ"/>
      <sheetName val="建築工事"/>
      <sheetName val="電気工事"/>
      <sheetName val="表紙"/>
      <sheetName val="甲用紙"/>
      <sheetName val="乙用紙（建築）"/>
      <sheetName val="（電気）"/>
      <sheetName val="（衛生）"/>
      <sheetName val="（空調）"/>
      <sheetName val="（外構）"/>
    </sheetNames>
    <sheetDataSet>
      <sheetData sheetId="0">
        <row r="21">
          <cell r="Y21" t="str">
            <v>建築工事設計書用紙　甲　</v>
          </cell>
        </row>
        <row r="22">
          <cell r="I22" t="str">
            <v>工　事　名　称</v>
          </cell>
          <cell r="M22" t="str">
            <v>長泉町庁舎耐震補強及び大規模改修工事に伴う追加工事</v>
          </cell>
        </row>
        <row r="24">
          <cell r="I24" t="str">
            <v>￥</v>
          </cell>
          <cell r="L24">
            <v>5995500</v>
          </cell>
          <cell r="O24" t="str">
            <v>（消費税相当額を含む）</v>
          </cell>
        </row>
        <row r="27">
          <cell r="I27" t="str">
            <v>内　　　　　　　　　　訳　　　　　　　　　　書</v>
          </cell>
        </row>
        <row r="28">
          <cell r="I28" t="str">
            <v>号</v>
          </cell>
          <cell r="J28" t="str">
            <v>名　　　　　称</v>
          </cell>
          <cell r="O28" t="str">
            <v>品 質 ・ 形 状 ・ 寸 法</v>
          </cell>
          <cell r="U28" t="str">
            <v>数　　量</v>
          </cell>
          <cell r="W28" t="str">
            <v>単位</v>
          </cell>
          <cell r="X28" t="str">
            <v>単　価</v>
          </cell>
          <cell r="Y28" t="str">
            <v>金　　　　　額</v>
          </cell>
          <cell r="Z28" t="str">
            <v>摘　　　要</v>
          </cell>
        </row>
        <row r="29">
          <cell r="I29" t="str">
            <v>Ａ</v>
          </cell>
          <cell r="L29" t="str">
            <v>直接工事費</v>
          </cell>
        </row>
        <row r="30">
          <cell r="L30" t="str">
            <v>内　　　　　訳</v>
          </cell>
        </row>
        <row r="31">
          <cell r="I31" t="str">
            <v>Ⅰ</v>
          </cell>
          <cell r="L31" t="str">
            <v>建築工事費</v>
          </cell>
          <cell r="U31">
            <v>1</v>
          </cell>
          <cell r="W31" t="str">
            <v>式</v>
          </cell>
          <cell r="Y31">
            <v>4728000</v>
          </cell>
        </row>
        <row r="32">
          <cell r="I32" t="str">
            <v>Ⅱ</v>
          </cell>
          <cell r="L32" t="str">
            <v>電気設備工事費</v>
          </cell>
          <cell r="U32">
            <v>1</v>
          </cell>
          <cell r="W32" t="str">
            <v>〃</v>
          </cell>
          <cell r="Y32">
            <v>370000</v>
          </cell>
        </row>
        <row r="33">
          <cell r="I33" t="str">
            <v>Ⅲ</v>
          </cell>
          <cell r="L33" t="str">
            <v>機械設備工事費</v>
          </cell>
          <cell r="U33">
            <v>1</v>
          </cell>
          <cell r="W33" t="str">
            <v>〃</v>
          </cell>
          <cell r="Y33" t="str">
            <v>----------</v>
          </cell>
        </row>
        <row r="34">
          <cell r="L34" t="str">
            <v>種　　目　　計</v>
          </cell>
          <cell r="Y34">
            <v>5098000</v>
          </cell>
        </row>
        <row r="35">
          <cell r="I35" t="str">
            <v>Ｂ</v>
          </cell>
          <cell r="L35" t="str">
            <v>共通費</v>
          </cell>
        </row>
        <row r="36">
          <cell r="L36" t="str">
            <v>内　　　　　訳</v>
          </cell>
        </row>
        <row r="37">
          <cell r="I37" t="str">
            <v>Ⅰ</v>
          </cell>
          <cell r="L37" t="str">
            <v>共通仮設費</v>
          </cell>
          <cell r="U37">
            <v>1</v>
          </cell>
          <cell r="W37" t="str">
            <v>式</v>
          </cell>
          <cell r="Y37">
            <v>102000</v>
          </cell>
        </row>
        <row r="38">
          <cell r="I38" t="str">
            <v>Ⅱ</v>
          </cell>
          <cell r="L38" t="str">
            <v>諸経費</v>
          </cell>
          <cell r="U38">
            <v>1</v>
          </cell>
          <cell r="W38" t="str">
            <v>〃</v>
          </cell>
          <cell r="Y38">
            <v>510000</v>
          </cell>
        </row>
        <row r="39">
          <cell r="L39" t="str">
            <v>種　　目　　計</v>
          </cell>
          <cell r="Y39">
            <v>612000</v>
          </cell>
        </row>
        <row r="40">
          <cell r="L40" t="str">
            <v>工　事　価　格</v>
          </cell>
          <cell r="Y40">
            <v>5710000</v>
          </cell>
        </row>
        <row r="41">
          <cell r="L41" t="str">
            <v>消費税相当額</v>
          </cell>
          <cell r="Y41">
            <v>285500</v>
          </cell>
        </row>
        <row r="42">
          <cell r="L42" t="str">
            <v>工　事　請　負　額</v>
          </cell>
          <cell r="Y42">
            <v>5995500</v>
          </cell>
        </row>
      </sheetData>
      <sheetData sheetId="1"/>
      <sheetData sheetId="2" refreshError="1"/>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頭・経費"/>
      <sheetName val="大項目"/>
      <sheetName val="木建"/>
      <sheetName val="その他工事"/>
      <sheetName val="頭・大項目"/>
      <sheetName val="直接仮設"/>
      <sheetName val="土工事"/>
      <sheetName val="地業工事"/>
      <sheetName val="コンクリート工事"/>
      <sheetName val="型枠工事"/>
      <sheetName val="鉄筋工事"/>
      <sheetName val="鉄骨工事"/>
      <sheetName val="集成材工事"/>
      <sheetName val="躯体工事費"/>
      <sheetName val="デー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頭・大項目"/>
      <sheetName val="直接仮設"/>
      <sheetName val="土工事"/>
      <sheetName val="地業工事"/>
      <sheetName val="コンクリート工事"/>
      <sheetName val="型枠工事"/>
      <sheetName val="鉄筋工事"/>
      <sheetName val="躯体工事費"/>
    </sheetNames>
    <sheetDataSet>
      <sheetData sheetId="0" refreshError="1">
        <row r="133">
          <cell r="P133" t="str">
            <v>No</v>
          </cell>
        </row>
        <row r="135">
          <cell r="B135" t="str">
            <v>符号</v>
          </cell>
          <cell r="C135" t="str">
            <v>名　　　称</v>
          </cell>
          <cell r="D135" t="str">
            <v>品質・形状・寸法</v>
          </cell>
          <cell r="E135" t="str">
            <v>品質・形状・寸法</v>
          </cell>
          <cell r="F135" t="str">
            <v>単位</v>
          </cell>
          <cell r="G135" t="str">
            <v>数　量</v>
          </cell>
          <cell r="H135" t="str">
            <v>金　　　額</v>
          </cell>
          <cell r="I135" t="str">
            <v>単位</v>
          </cell>
          <cell r="J135" t="str">
            <v>単　　価</v>
          </cell>
          <cell r="K135" t="str">
            <v>金　　　額</v>
          </cell>
          <cell r="L135" t="str">
            <v>金　　　額</v>
          </cell>
          <cell r="M135" t="str">
            <v>備　　　考</v>
          </cell>
          <cell r="N135" t="str">
            <v>備　　　考</v>
          </cell>
        </row>
        <row r="137">
          <cell r="B137" t="str">
            <v>Ａ</v>
          </cell>
          <cell r="C137" t="str">
            <v>直接工事費</v>
          </cell>
          <cell r="D137" t="str">
            <v>直接工事費</v>
          </cell>
        </row>
        <row r="139">
          <cell r="B139" t="str">
            <v>　</v>
          </cell>
          <cell r="C139" t="str">
            <v>　</v>
          </cell>
          <cell r="D139" t="str">
            <v>　</v>
          </cell>
        </row>
        <row r="141">
          <cell r="B141" t="str">
            <v>　１</v>
          </cell>
          <cell r="C141" t="str">
            <v>建 築 工 事</v>
          </cell>
          <cell r="D141" t="str">
            <v>建 築 工 事</v>
          </cell>
          <cell r="E141" t="str">
            <v>式</v>
          </cell>
          <cell r="F141">
            <v>0</v>
          </cell>
          <cell r="G141">
            <v>1</v>
          </cell>
          <cell r="H141" t="str">
            <v>式</v>
          </cell>
          <cell r="I141" t="str">
            <v>式</v>
          </cell>
          <cell r="J141">
            <v>0</v>
          </cell>
          <cell r="K141">
            <v>0</v>
          </cell>
          <cell r="L141">
            <v>0</v>
          </cell>
        </row>
        <row r="143">
          <cell r="B143" t="str">
            <v>　２</v>
          </cell>
          <cell r="C143" t="str">
            <v>電気設備工事</v>
          </cell>
          <cell r="D143" t="str">
            <v>電気設備工事</v>
          </cell>
          <cell r="E143" t="str">
            <v>式</v>
          </cell>
          <cell r="F143">
            <v>1</v>
          </cell>
          <cell r="G143">
            <v>1</v>
          </cell>
          <cell r="H143" t="str">
            <v>式</v>
          </cell>
          <cell r="I143" t="str">
            <v>式</v>
          </cell>
        </row>
        <row r="145">
          <cell r="B145" t="str">
            <v>　３</v>
          </cell>
          <cell r="C145" t="str">
            <v>機械設備工事</v>
          </cell>
          <cell r="D145" t="str">
            <v>機械設備工事</v>
          </cell>
          <cell r="E145" t="str">
            <v>式</v>
          </cell>
          <cell r="F145">
            <v>1</v>
          </cell>
          <cell r="G145">
            <v>1</v>
          </cell>
          <cell r="H145" t="str">
            <v>式</v>
          </cell>
          <cell r="I145" t="str">
            <v>式</v>
          </cell>
        </row>
        <row r="173">
          <cell r="D173" t="str">
            <v>　合　　計</v>
          </cell>
          <cell r="E173" t="str">
            <v xml:space="preserve"> </v>
          </cell>
          <cell r="F173">
            <v>0</v>
          </cell>
          <cell r="G173" t="str">
            <v xml:space="preserve"> </v>
          </cell>
          <cell r="H173">
            <v>0</v>
          </cell>
          <cell r="I173">
            <v>0</v>
          </cell>
          <cell r="J173">
            <v>0</v>
          </cell>
          <cell r="K173">
            <v>0</v>
          </cell>
          <cell r="L173">
            <v>0</v>
          </cell>
        </row>
        <row r="174">
          <cell r="M174" t="str">
            <v>南 伊 豆 町</v>
          </cell>
        </row>
        <row r="178">
          <cell r="P178" t="str">
            <v>No</v>
          </cell>
        </row>
        <row r="180">
          <cell r="B180" t="str">
            <v>符号</v>
          </cell>
          <cell r="C180" t="str">
            <v>名　　　称</v>
          </cell>
          <cell r="D180" t="str">
            <v>品質・形状・寸法</v>
          </cell>
          <cell r="E180" t="str">
            <v>品質・形状・寸法</v>
          </cell>
          <cell r="F180" t="str">
            <v>単位</v>
          </cell>
          <cell r="G180" t="str">
            <v>数　量</v>
          </cell>
          <cell r="H180" t="str">
            <v>金　　　額</v>
          </cell>
          <cell r="I180" t="str">
            <v>単位</v>
          </cell>
          <cell r="J180" t="str">
            <v>単　　価</v>
          </cell>
          <cell r="K180" t="str">
            <v>金　　　額</v>
          </cell>
          <cell r="L180" t="str">
            <v>金　　　額</v>
          </cell>
          <cell r="M180" t="str">
            <v>備　　　考</v>
          </cell>
          <cell r="N180" t="str">
            <v>備　　　考</v>
          </cell>
        </row>
        <row r="182">
          <cell r="B182" t="str">
            <v>Ｂ</v>
          </cell>
          <cell r="C182" t="str">
            <v>共　通　費</v>
          </cell>
          <cell r="D182" t="str">
            <v>共　通　費</v>
          </cell>
        </row>
        <row r="186">
          <cell r="B186" t="str">
            <v>　１</v>
          </cell>
          <cell r="C186" t="str">
            <v>共通仮設工事</v>
          </cell>
          <cell r="D186" t="str">
            <v>共通仮設工事</v>
          </cell>
          <cell r="E186" t="str">
            <v>式</v>
          </cell>
          <cell r="F186">
            <v>0</v>
          </cell>
          <cell r="G186">
            <v>1</v>
          </cell>
          <cell r="H186" t="str">
            <v>％</v>
          </cell>
          <cell r="I186" t="str">
            <v>式</v>
          </cell>
          <cell r="J186">
            <v>0</v>
          </cell>
          <cell r="K186" t="e">
            <v>#DIV/0!</v>
          </cell>
          <cell r="L186">
            <v>0</v>
          </cell>
          <cell r="M186" t="e">
            <v>#DIV/0!</v>
          </cell>
          <cell r="N186" t="str">
            <v>％</v>
          </cell>
          <cell r="O186" t="e">
            <v>#DIV/0!</v>
          </cell>
          <cell r="P186" t="str">
            <v>％</v>
          </cell>
        </row>
        <row r="188">
          <cell r="B188" t="str">
            <v>　２</v>
          </cell>
          <cell r="C188" t="str">
            <v>諸　経　費</v>
          </cell>
          <cell r="D188" t="str">
            <v>諸　経　費</v>
          </cell>
          <cell r="E188" t="str">
            <v>式</v>
          </cell>
          <cell r="F188" t="e">
            <v>#DIV/0!</v>
          </cell>
          <cell r="G188">
            <v>1</v>
          </cell>
          <cell r="H188" t="str">
            <v>％</v>
          </cell>
          <cell r="I188" t="str">
            <v>式</v>
          </cell>
          <cell r="J188" t="e">
            <v>#DIV/0!</v>
          </cell>
          <cell r="K188" t="e">
            <v>#DIV/0!</v>
          </cell>
          <cell r="L188" t="e">
            <v>#DIV/0!</v>
          </cell>
          <cell r="M188" t="e">
            <v>#DIV/0!</v>
          </cell>
          <cell r="N188" t="str">
            <v>％</v>
          </cell>
          <cell r="O188" t="e">
            <v>#DIV/0!</v>
          </cell>
          <cell r="P188" t="str">
            <v>％</v>
          </cell>
        </row>
        <row r="217">
          <cell r="L217" t="str">
            <v xml:space="preserve"> </v>
          </cell>
        </row>
        <row r="218">
          <cell r="D218" t="str">
            <v>　合　　計</v>
          </cell>
          <cell r="E218" t="str">
            <v xml:space="preserve"> </v>
          </cell>
          <cell r="F218" t="e">
            <v>#DIV/0!</v>
          </cell>
          <cell r="G218" t="str">
            <v xml:space="preserve"> </v>
          </cell>
          <cell r="H218" t="e">
            <v>#DIV/0!</v>
          </cell>
          <cell r="I218" t="e">
            <v>#DIV/0!</v>
          </cell>
          <cell r="J218" t="e">
            <v>#DIV/0!</v>
          </cell>
          <cell r="K218" t="e">
            <v>#DIV/0!</v>
          </cell>
          <cell r="L218" t="e">
            <v>#DIV/0!</v>
          </cell>
        </row>
        <row r="219">
          <cell r="M219" t="str">
            <v>南 伊 豆 町</v>
          </cell>
        </row>
        <row r="223">
          <cell r="P223" t="str">
            <v>No</v>
          </cell>
        </row>
        <row r="225">
          <cell r="B225" t="str">
            <v>符号</v>
          </cell>
          <cell r="C225" t="str">
            <v>名　　　称</v>
          </cell>
          <cell r="D225" t="str">
            <v>品質・形状・寸法</v>
          </cell>
          <cell r="E225" t="str">
            <v>品質・形状・寸法</v>
          </cell>
          <cell r="F225" t="str">
            <v>単位</v>
          </cell>
          <cell r="G225" t="str">
            <v>数　量</v>
          </cell>
          <cell r="H225" t="str">
            <v>金　　　額</v>
          </cell>
          <cell r="I225" t="str">
            <v>単位</v>
          </cell>
          <cell r="J225" t="str">
            <v>単　　価</v>
          </cell>
          <cell r="K225" t="str">
            <v>金　　　額</v>
          </cell>
          <cell r="L225" t="str">
            <v>金　　　額</v>
          </cell>
          <cell r="M225" t="str">
            <v>備　　　考</v>
          </cell>
          <cell r="N225" t="str">
            <v>備　　　考</v>
          </cell>
        </row>
        <row r="227">
          <cell r="B227" t="str">
            <v>Ｂ-２</v>
          </cell>
          <cell r="C227" t="str">
            <v>諸　経　費</v>
          </cell>
          <cell r="D227" t="str">
            <v>諸　経　費</v>
          </cell>
        </row>
        <row r="231">
          <cell r="D231" t="str">
            <v>現場管理費</v>
          </cell>
          <cell r="E231">
            <v>1</v>
          </cell>
          <cell r="F231" t="str">
            <v>式</v>
          </cell>
          <cell r="G231">
            <v>1</v>
          </cell>
          <cell r="H231" t="e">
            <v>#DIV/0!</v>
          </cell>
          <cell r="I231" t="str">
            <v>式</v>
          </cell>
          <cell r="J231" t="e">
            <v>#DIV/0!</v>
          </cell>
          <cell r="K231" t="e">
            <v>#DIV/0!</v>
          </cell>
          <cell r="L231" t="e">
            <v>#DIV/0!</v>
          </cell>
          <cell r="M231" t="e">
            <v>#DIV/0!</v>
          </cell>
          <cell r="N231" t="str">
            <v>％</v>
          </cell>
          <cell r="O231" t="e">
            <v>#DIV/0!</v>
          </cell>
          <cell r="P231" t="str">
            <v>％</v>
          </cell>
        </row>
        <row r="233">
          <cell r="D233" t="str">
            <v>一般管理費</v>
          </cell>
          <cell r="E233">
            <v>1</v>
          </cell>
          <cell r="F233" t="str">
            <v>式</v>
          </cell>
          <cell r="G233">
            <v>1</v>
          </cell>
          <cell r="H233" t="e">
            <v>#DIV/0!</v>
          </cell>
          <cell r="I233" t="str">
            <v>式</v>
          </cell>
          <cell r="J233" t="e">
            <v>#DIV/0!</v>
          </cell>
          <cell r="K233" t="e">
            <v>#DIV/0!</v>
          </cell>
          <cell r="L233" t="e">
            <v>#DIV/0!</v>
          </cell>
          <cell r="M233" t="e">
            <v>#DIV/0!</v>
          </cell>
          <cell r="N233" t="str">
            <v>％</v>
          </cell>
          <cell r="O233" t="e">
            <v>#DIV/0!</v>
          </cell>
          <cell r="P233" t="str">
            <v>％</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式 "/>
      <sheetName val="汚水"/>
      <sheetName val="雨水"/>
      <sheetName val="参照"/>
      <sheetName val="書式（２）"/>
    </sheetNames>
    <sheetDataSet>
      <sheetData sheetId="0" refreshError="1"/>
      <sheetData sheetId="1" refreshError="1"/>
      <sheetData sheetId="2" refreshError="1"/>
      <sheetData sheetId="3" refreshError="1">
        <row r="2">
          <cell r="A2">
            <v>0</v>
          </cell>
          <cell r="C2">
            <v>0</v>
          </cell>
        </row>
        <row r="3">
          <cell r="A3">
            <v>1E-4</v>
          </cell>
          <cell r="B3">
            <v>0.4</v>
          </cell>
          <cell r="C3">
            <v>1</v>
          </cell>
        </row>
        <row r="4">
          <cell r="A4">
            <v>1.0001</v>
          </cell>
          <cell r="B4">
            <v>0.3</v>
          </cell>
          <cell r="C4">
            <v>2</v>
          </cell>
        </row>
        <row r="5">
          <cell r="A5">
            <v>2.0001000000000002</v>
          </cell>
          <cell r="B5">
            <v>0.6</v>
          </cell>
          <cell r="C5">
            <v>3</v>
          </cell>
        </row>
        <row r="8">
          <cell r="A8">
            <v>0</v>
          </cell>
          <cell r="B8">
            <v>0</v>
          </cell>
        </row>
        <row r="9">
          <cell r="A9">
            <v>201</v>
          </cell>
          <cell r="B9">
            <v>3.6999999999999998E-2</v>
          </cell>
        </row>
        <row r="10">
          <cell r="A10">
            <v>250</v>
          </cell>
          <cell r="B10">
            <v>5.6000000000000001E-2</v>
          </cell>
        </row>
        <row r="11">
          <cell r="A11">
            <v>300</v>
          </cell>
          <cell r="B11">
            <v>7.9000000000000001E-2</v>
          </cell>
        </row>
        <row r="12">
          <cell r="A12">
            <v>350</v>
          </cell>
          <cell r="B12">
            <v>0.108</v>
          </cell>
        </row>
        <row r="13">
          <cell r="A13">
            <v>400</v>
          </cell>
          <cell r="B13">
            <v>0.13900000000000001</v>
          </cell>
        </row>
      </sheetData>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甲"/>
      <sheetName val="乙電気"/>
      <sheetName val="医療ガス"/>
      <sheetName val="乙渡り廊下"/>
    </sheetNames>
    <sheetDataSet>
      <sheetData sheetId="0"/>
      <sheetData sheetId="1"/>
      <sheetData sheetId="2">
        <row r="20">
          <cell r="F20" t="str">
            <v>符号</v>
          </cell>
          <cell r="G20" t="str">
            <v>名　　　　　称</v>
          </cell>
          <cell r="L20" t="str">
            <v>規　　　　　　格</v>
          </cell>
          <cell r="R20" t="str">
            <v>数　　量</v>
          </cell>
          <cell r="T20" t="str">
            <v>単位</v>
          </cell>
          <cell r="U20" t="str">
            <v>単　価</v>
          </cell>
          <cell r="V20" t="str">
            <v>金　　　　　額</v>
          </cell>
          <cell r="W20" t="str">
            <v>摘　　　要</v>
          </cell>
        </row>
        <row r="21">
          <cell r="F21" t="str">
            <v>Ｅ</v>
          </cell>
          <cell r="I21" t="str">
            <v>電気設備工事</v>
          </cell>
        </row>
        <row r="22">
          <cell r="I22" t="str">
            <v>内　　訳</v>
          </cell>
        </row>
        <row r="23">
          <cell r="F23">
            <v>1</v>
          </cell>
          <cell r="I23" t="str">
            <v>高圧受変電設備工事</v>
          </cell>
          <cell r="R23">
            <v>1</v>
          </cell>
          <cell r="T23" t="str">
            <v>式</v>
          </cell>
          <cell r="V23">
            <v>5324670</v>
          </cell>
        </row>
        <row r="24">
          <cell r="F24">
            <v>2</v>
          </cell>
          <cell r="I24" t="str">
            <v>低圧幹線設備工事</v>
          </cell>
          <cell r="R24">
            <v>1</v>
          </cell>
          <cell r="T24" t="str">
            <v>〃</v>
          </cell>
          <cell r="V24">
            <v>4810764</v>
          </cell>
        </row>
        <row r="25">
          <cell r="F25">
            <v>3</v>
          </cell>
          <cell r="I25" t="str">
            <v>電灯設備工事</v>
          </cell>
          <cell r="R25">
            <v>1</v>
          </cell>
          <cell r="T25" t="str">
            <v>〃</v>
          </cell>
          <cell r="V25">
            <v>16051246</v>
          </cell>
        </row>
        <row r="26">
          <cell r="F26">
            <v>4</v>
          </cell>
          <cell r="I26" t="str">
            <v>コンセント設備工事</v>
          </cell>
          <cell r="R26">
            <v>1</v>
          </cell>
          <cell r="T26" t="str">
            <v>〃</v>
          </cell>
          <cell r="V26">
            <v>4349263</v>
          </cell>
        </row>
        <row r="27">
          <cell r="F27">
            <v>5</v>
          </cell>
          <cell r="I27" t="str">
            <v>動力設備工事</v>
          </cell>
          <cell r="R27">
            <v>1</v>
          </cell>
          <cell r="T27" t="str">
            <v>〃</v>
          </cell>
          <cell r="V27">
            <v>4289659</v>
          </cell>
        </row>
        <row r="28">
          <cell r="F28">
            <v>6</v>
          </cell>
          <cell r="I28" t="str">
            <v>電話配管(LAN共)設備工事</v>
          </cell>
          <cell r="R28">
            <v>1</v>
          </cell>
          <cell r="T28" t="str">
            <v>〃</v>
          </cell>
          <cell r="V28">
            <v>2483720</v>
          </cell>
        </row>
        <row r="29">
          <cell r="F29">
            <v>7</v>
          </cell>
          <cell r="I29" t="str">
            <v>非常放送(EVｲﾝﾀｰﾎﾝ)設備工事</v>
          </cell>
          <cell r="R29">
            <v>1</v>
          </cell>
          <cell r="T29" t="str">
            <v>〃</v>
          </cell>
          <cell r="V29">
            <v>3087037</v>
          </cell>
        </row>
        <row r="30">
          <cell r="F30">
            <v>8</v>
          </cell>
          <cell r="I30" t="str">
            <v>テレビ共聴設備工事</v>
          </cell>
          <cell r="R30">
            <v>1</v>
          </cell>
          <cell r="T30" t="str">
            <v>〃</v>
          </cell>
          <cell r="V30">
            <v>2632898</v>
          </cell>
        </row>
        <row r="31">
          <cell r="F31">
            <v>9</v>
          </cell>
          <cell r="I31" t="str">
            <v>ナースコール設備工事</v>
          </cell>
          <cell r="R31">
            <v>1</v>
          </cell>
          <cell r="T31" t="str">
            <v>〃</v>
          </cell>
          <cell r="V31">
            <v>9802528</v>
          </cell>
        </row>
        <row r="32">
          <cell r="F32">
            <v>10</v>
          </cell>
          <cell r="I32" t="str">
            <v>非常用発電機設備工事</v>
          </cell>
          <cell r="R32">
            <v>1</v>
          </cell>
          <cell r="T32" t="str">
            <v>〃</v>
          </cell>
          <cell r="V32">
            <v>6906000</v>
          </cell>
        </row>
        <row r="33">
          <cell r="F33">
            <v>11</v>
          </cell>
          <cell r="I33" t="str">
            <v>自動火災報知設備</v>
          </cell>
          <cell r="R33">
            <v>1</v>
          </cell>
          <cell r="T33" t="str">
            <v>〃</v>
          </cell>
          <cell r="V33">
            <v>2020024</v>
          </cell>
        </row>
        <row r="34">
          <cell r="F34">
            <v>12</v>
          </cell>
          <cell r="I34" t="str">
            <v>非常通報設備</v>
          </cell>
          <cell r="R34">
            <v>1</v>
          </cell>
          <cell r="T34" t="str">
            <v>〃</v>
          </cell>
          <cell r="V34">
            <v>214200</v>
          </cell>
        </row>
        <row r="39">
          <cell r="I39" t="str">
            <v>科　目　計</v>
          </cell>
          <cell r="V39">
            <v>61972009</v>
          </cell>
        </row>
        <row r="41">
          <cell r="F41">
            <v>1</v>
          </cell>
          <cell r="I41" t="str">
            <v>高圧受変電設備工事</v>
          </cell>
        </row>
        <row r="43">
          <cell r="I43" t="str">
            <v>ビニル絶縁電線</v>
          </cell>
          <cell r="L43" t="str">
            <v>IV-5.5sq</v>
          </cell>
          <cell r="R43">
            <v>137</v>
          </cell>
          <cell r="T43" t="str">
            <v>ｍ</v>
          </cell>
          <cell r="U43">
            <v>40</v>
          </cell>
          <cell r="V43">
            <v>5480</v>
          </cell>
        </row>
        <row r="44">
          <cell r="I44" t="str">
            <v>ビニル絶縁電線</v>
          </cell>
          <cell r="L44" t="str">
            <v>IV-14sq</v>
          </cell>
          <cell r="R44">
            <v>18</v>
          </cell>
          <cell r="T44" t="str">
            <v>ｍ</v>
          </cell>
          <cell r="U44">
            <v>96</v>
          </cell>
          <cell r="V44">
            <v>1728</v>
          </cell>
        </row>
        <row r="45">
          <cell r="I45" t="str">
            <v>ビニル絶縁電線</v>
          </cell>
          <cell r="L45" t="str">
            <v>IV-60sq</v>
          </cell>
          <cell r="R45">
            <v>62</v>
          </cell>
          <cell r="T45" t="str">
            <v>ｍ</v>
          </cell>
          <cell r="U45">
            <v>362</v>
          </cell>
          <cell r="V45">
            <v>22444</v>
          </cell>
        </row>
        <row r="46">
          <cell r="I46" t="str">
            <v>ＣＶケーブル</v>
          </cell>
          <cell r="L46" t="str">
            <v>3.5sq×3C</v>
          </cell>
          <cell r="R46">
            <v>65</v>
          </cell>
          <cell r="T46" t="str">
            <v>ｍ</v>
          </cell>
          <cell r="U46">
            <v>118</v>
          </cell>
          <cell r="V46">
            <v>7670</v>
          </cell>
        </row>
        <row r="47">
          <cell r="I47" t="str">
            <v>６ｋｖＣＶＴケーブル</v>
          </cell>
          <cell r="L47" t="str">
            <v>38sq</v>
          </cell>
          <cell r="R47">
            <v>38</v>
          </cell>
          <cell r="T47" t="str">
            <v>ｍ</v>
          </cell>
          <cell r="U47">
            <v>1372</v>
          </cell>
          <cell r="V47">
            <v>52136</v>
          </cell>
        </row>
        <row r="48">
          <cell r="I48" t="str">
            <v>端末処理材</v>
          </cell>
          <cell r="L48" t="str">
            <v>6KVCV38sq用　屋外</v>
          </cell>
          <cell r="R48">
            <v>1</v>
          </cell>
          <cell r="T48" t="str">
            <v>組</v>
          </cell>
          <cell r="U48">
            <v>11440</v>
          </cell>
          <cell r="V48">
            <v>11440</v>
          </cell>
        </row>
        <row r="49">
          <cell r="I49" t="str">
            <v>端末処理材</v>
          </cell>
          <cell r="L49" t="str">
            <v>6KVCV38sq用　屋内</v>
          </cell>
          <cell r="R49">
            <v>1</v>
          </cell>
          <cell r="T49" t="str">
            <v>組</v>
          </cell>
          <cell r="U49">
            <v>10890</v>
          </cell>
          <cell r="V49">
            <v>10890</v>
          </cell>
        </row>
        <row r="50">
          <cell r="I50" t="str">
            <v>電線管</v>
          </cell>
          <cell r="L50" t="str">
            <v>VE-22</v>
          </cell>
          <cell r="R50">
            <v>8</v>
          </cell>
          <cell r="T50" t="str">
            <v>ｍ</v>
          </cell>
          <cell r="U50">
            <v>90</v>
          </cell>
          <cell r="V50">
            <v>720</v>
          </cell>
        </row>
        <row r="51">
          <cell r="I51" t="str">
            <v>電線管</v>
          </cell>
          <cell r="L51" t="str">
            <v>VE-28</v>
          </cell>
          <cell r="R51">
            <v>8</v>
          </cell>
          <cell r="T51" t="str">
            <v>ｍ</v>
          </cell>
          <cell r="U51">
            <v>172</v>
          </cell>
          <cell r="V51">
            <v>1376</v>
          </cell>
        </row>
        <row r="52">
          <cell r="I52" t="str">
            <v>電線管</v>
          </cell>
          <cell r="L52" t="str">
            <v>HIVE-28</v>
          </cell>
          <cell r="R52">
            <v>51</v>
          </cell>
          <cell r="T52" t="str">
            <v>ｍ</v>
          </cell>
          <cell r="U52">
            <v>235</v>
          </cell>
          <cell r="V52">
            <v>11985</v>
          </cell>
        </row>
        <row r="53">
          <cell r="I53" t="str">
            <v>電線管</v>
          </cell>
          <cell r="L53" t="str">
            <v>HIVE-82</v>
          </cell>
          <cell r="R53">
            <v>26</v>
          </cell>
          <cell r="T53" t="str">
            <v>ｍ</v>
          </cell>
          <cell r="U53">
            <v>1226</v>
          </cell>
          <cell r="V53">
            <v>31876</v>
          </cell>
        </row>
        <row r="54">
          <cell r="I54" t="str">
            <v>電線管</v>
          </cell>
          <cell r="L54" t="str">
            <v>EP-31</v>
          </cell>
          <cell r="R54">
            <v>115</v>
          </cell>
          <cell r="T54" t="str">
            <v>ｍ</v>
          </cell>
          <cell r="U54">
            <v>217</v>
          </cell>
          <cell r="V54">
            <v>24955</v>
          </cell>
        </row>
        <row r="55">
          <cell r="I55" t="str">
            <v>電線管</v>
          </cell>
          <cell r="L55" t="str">
            <v>EP-75</v>
          </cell>
          <cell r="R55">
            <v>38</v>
          </cell>
          <cell r="T55" t="str">
            <v>ｍ</v>
          </cell>
          <cell r="U55">
            <v>710</v>
          </cell>
          <cell r="V55">
            <v>26980</v>
          </cell>
        </row>
        <row r="56">
          <cell r="I56" t="str">
            <v>同上付属品</v>
          </cell>
          <cell r="R56">
            <v>1</v>
          </cell>
          <cell r="T56" t="str">
            <v>式</v>
          </cell>
          <cell r="U56">
            <v>39157</v>
          </cell>
          <cell r="V56">
            <v>39157</v>
          </cell>
        </row>
        <row r="57">
          <cell r="I57" t="str">
            <v>プルボックス</v>
          </cell>
          <cell r="L57" t="str">
            <v>500×500×500mm</v>
          </cell>
          <cell r="R57">
            <v>2</v>
          </cell>
          <cell r="T57" t="str">
            <v>個</v>
          </cell>
          <cell r="U57">
            <v>5687</v>
          </cell>
          <cell r="V57">
            <v>11374</v>
          </cell>
        </row>
        <row r="58">
          <cell r="I58" t="str">
            <v>ハンドホール</v>
          </cell>
          <cell r="L58" t="str">
            <v>900×900×900 中耐鉄蓋600φ</v>
          </cell>
          <cell r="R58">
            <v>1</v>
          </cell>
          <cell r="T58" t="str">
            <v>基</v>
          </cell>
          <cell r="U58">
            <v>75130</v>
          </cell>
          <cell r="V58">
            <v>75130</v>
          </cell>
        </row>
        <row r="59">
          <cell r="I59" t="str">
            <v>コンクリート柱</v>
          </cell>
          <cell r="L59" t="str">
            <v>12M-19cm-350kg</v>
          </cell>
          <cell r="R59">
            <v>1</v>
          </cell>
          <cell r="T59" t="str">
            <v>組</v>
          </cell>
          <cell r="U59">
            <v>74360</v>
          </cell>
          <cell r="V59">
            <v>74360</v>
          </cell>
        </row>
        <row r="60">
          <cell r="I60" t="str">
            <v>軽量腕金</v>
          </cell>
          <cell r="L60" t="str">
            <v>1500-75*75</v>
          </cell>
          <cell r="R60">
            <v>3</v>
          </cell>
          <cell r="T60" t="str">
            <v>本</v>
          </cell>
          <cell r="U60">
            <v>2618</v>
          </cell>
          <cell r="V60">
            <v>7854</v>
          </cell>
        </row>
        <row r="61">
          <cell r="I61" t="str">
            <v>軽量腕金</v>
          </cell>
          <cell r="L61" t="str">
            <v>1800-75*75</v>
          </cell>
          <cell r="R61">
            <v>2</v>
          </cell>
          <cell r="T61" t="str">
            <v>本</v>
          </cell>
          <cell r="U61">
            <v>3894</v>
          </cell>
          <cell r="V61">
            <v>7788</v>
          </cell>
        </row>
        <row r="62">
          <cell r="I62" t="str">
            <v>高圧ピン碍子</v>
          </cell>
          <cell r="R62">
            <v>3</v>
          </cell>
          <cell r="T62" t="str">
            <v>個</v>
          </cell>
          <cell r="U62">
            <v>858</v>
          </cell>
          <cell r="V62">
            <v>2574</v>
          </cell>
        </row>
        <row r="63">
          <cell r="I63" t="str">
            <v>装柱材料</v>
          </cell>
          <cell r="R63">
            <v>1</v>
          </cell>
          <cell r="T63" t="str">
            <v>式</v>
          </cell>
          <cell r="U63">
            <v>32800</v>
          </cell>
          <cell r="V63">
            <v>32800</v>
          </cell>
        </row>
        <row r="64">
          <cell r="I64" t="str">
            <v>接地材料</v>
          </cell>
          <cell r="L64" t="str">
            <v>ＥA</v>
          </cell>
          <cell r="R64">
            <v>2</v>
          </cell>
          <cell r="T64" t="str">
            <v>ヶ所</v>
          </cell>
          <cell r="U64">
            <v>36000</v>
          </cell>
          <cell r="V64">
            <v>72000</v>
          </cell>
        </row>
        <row r="65">
          <cell r="I65" t="str">
            <v>接地材料</v>
          </cell>
          <cell r="L65" t="str">
            <v>ＥD</v>
          </cell>
          <cell r="R65">
            <v>3</v>
          </cell>
          <cell r="T65" t="str">
            <v>ヶ所</v>
          </cell>
          <cell r="U65">
            <v>12000</v>
          </cell>
          <cell r="V65">
            <v>36000</v>
          </cell>
        </row>
        <row r="66">
          <cell r="I66" t="str">
            <v>ケーブル埋設標示杭</v>
          </cell>
          <cell r="R66">
            <v>2</v>
          </cell>
          <cell r="T66" t="str">
            <v>本</v>
          </cell>
          <cell r="U66">
            <v>1485</v>
          </cell>
          <cell r="V66">
            <v>2970</v>
          </cell>
        </row>
        <row r="67">
          <cell r="I67" t="str">
            <v>高圧気中開閉器</v>
          </cell>
          <cell r="L67" t="str">
            <v>SOG 7.2KV 200A DGR,LA付</v>
          </cell>
          <cell r="R67">
            <v>1</v>
          </cell>
          <cell r="T67" t="str">
            <v>台</v>
          </cell>
          <cell r="U67">
            <v>168850</v>
          </cell>
          <cell r="V67">
            <v>168850</v>
          </cell>
        </row>
        <row r="68">
          <cell r="I68" t="str">
            <v>キュービクル</v>
          </cell>
          <cell r="R68">
            <v>1</v>
          </cell>
          <cell r="T68" t="str">
            <v>基</v>
          </cell>
          <cell r="U68">
            <v>3100000</v>
          </cell>
          <cell r="V68">
            <v>3100000</v>
          </cell>
        </row>
        <row r="69">
          <cell r="I69" t="str">
            <v>消耗品・雑材</v>
          </cell>
          <cell r="R69">
            <v>1</v>
          </cell>
          <cell r="T69" t="str">
            <v>式</v>
          </cell>
          <cell r="U69">
            <v>85753</v>
          </cell>
          <cell r="V69">
            <v>85753</v>
          </cell>
        </row>
        <row r="70">
          <cell r="I70" t="str">
            <v>工事費</v>
          </cell>
          <cell r="R70">
            <v>1</v>
          </cell>
          <cell r="T70" t="str">
            <v>式</v>
          </cell>
          <cell r="U70">
            <v>997380</v>
          </cell>
          <cell r="V70">
            <v>997380</v>
          </cell>
        </row>
        <row r="71">
          <cell r="I71" t="str">
            <v>掘削及び埋め戻し費</v>
          </cell>
          <cell r="R71">
            <v>1</v>
          </cell>
          <cell r="T71" t="str">
            <v>式</v>
          </cell>
          <cell r="U71">
            <v>62000</v>
          </cell>
          <cell r="V71">
            <v>62000</v>
          </cell>
        </row>
        <row r="72">
          <cell r="I72" t="str">
            <v>申請手続費</v>
          </cell>
          <cell r="R72">
            <v>1</v>
          </cell>
          <cell r="T72" t="str">
            <v>式</v>
          </cell>
          <cell r="U72">
            <v>28000</v>
          </cell>
          <cell r="V72">
            <v>28000</v>
          </cell>
        </row>
        <row r="73">
          <cell r="I73" t="str">
            <v>耐圧試験費</v>
          </cell>
          <cell r="R73">
            <v>1</v>
          </cell>
          <cell r="T73" t="str">
            <v>式</v>
          </cell>
          <cell r="U73">
            <v>73000</v>
          </cell>
          <cell r="V73">
            <v>73000</v>
          </cell>
        </row>
        <row r="74">
          <cell r="I74" t="str">
            <v>重量物揚重費</v>
          </cell>
          <cell r="R74">
            <v>1</v>
          </cell>
          <cell r="T74" t="str">
            <v>式</v>
          </cell>
          <cell r="U74">
            <v>150000</v>
          </cell>
          <cell r="V74">
            <v>150000</v>
          </cell>
        </row>
        <row r="75">
          <cell r="I75" t="str">
            <v>建柱費</v>
          </cell>
          <cell r="R75">
            <v>1</v>
          </cell>
          <cell r="T75" t="str">
            <v>式</v>
          </cell>
          <cell r="U75">
            <v>50000</v>
          </cell>
          <cell r="V75">
            <v>50000</v>
          </cell>
        </row>
        <row r="76">
          <cell r="I76" t="str">
            <v>高所作業車使用料</v>
          </cell>
          <cell r="R76">
            <v>1</v>
          </cell>
          <cell r="T76" t="str">
            <v>台</v>
          </cell>
          <cell r="U76">
            <v>38000</v>
          </cell>
          <cell r="V76">
            <v>38000</v>
          </cell>
        </row>
        <row r="77">
          <cell r="V77">
            <v>0</v>
          </cell>
        </row>
        <row r="78">
          <cell r="V78">
            <v>0</v>
          </cell>
        </row>
        <row r="79">
          <cell r="I79" t="str">
            <v>細　目　計</v>
          </cell>
          <cell r="V79">
            <v>5324670</v>
          </cell>
        </row>
        <row r="81">
          <cell r="F81">
            <v>2</v>
          </cell>
          <cell r="I81" t="str">
            <v>低圧幹線設備工事</v>
          </cell>
        </row>
        <row r="83">
          <cell r="I83" t="str">
            <v>ビニル絶縁電線</v>
          </cell>
          <cell r="L83" t="str">
            <v>IV-5.5sq</v>
          </cell>
          <cell r="R83">
            <v>31</v>
          </cell>
          <cell r="T83" t="str">
            <v>ｍ</v>
          </cell>
          <cell r="U83">
            <v>40</v>
          </cell>
          <cell r="V83">
            <v>1240</v>
          </cell>
        </row>
        <row r="84">
          <cell r="I84" t="str">
            <v>ビニル絶縁電線</v>
          </cell>
          <cell r="L84" t="str">
            <v>IV-8sq</v>
          </cell>
          <cell r="R84">
            <v>36</v>
          </cell>
          <cell r="T84" t="str">
            <v>ｍ</v>
          </cell>
          <cell r="U84">
            <v>55</v>
          </cell>
          <cell r="V84">
            <v>1980</v>
          </cell>
        </row>
        <row r="85">
          <cell r="I85" t="str">
            <v>ビニル絶縁電線</v>
          </cell>
          <cell r="L85" t="str">
            <v>IV-14sq</v>
          </cell>
          <cell r="R85">
            <v>62</v>
          </cell>
          <cell r="T85" t="str">
            <v>ｍ</v>
          </cell>
          <cell r="U85">
            <v>96</v>
          </cell>
          <cell r="V85">
            <v>5952</v>
          </cell>
        </row>
        <row r="86">
          <cell r="I86" t="str">
            <v>ビニル絶縁電線</v>
          </cell>
          <cell r="L86" t="str">
            <v>IV-22sq</v>
          </cell>
          <cell r="R86">
            <v>90</v>
          </cell>
          <cell r="T86" t="str">
            <v>ｍ</v>
          </cell>
          <cell r="U86">
            <v>145</v>
          </cell>
          <cell r="V86">
            <v>13050</v>
          </cell>
        </row>
        <row r="87">
          <cell r="I87" t="str">
            <v>ビニル絶縁電線</v>
          </cell>
          <cell r="L87" t="str">
            <v>IV-38sq</v>
          </cell>
          <cell r="R87">
            <v>43</v>
          </cell>
          <cell r="T87" t="str">
            <v>ｍ</v>
          </cell>
          <cell r="U87">
            <v>233</v>
          </cell>
          <cell r="V87">
            <v>10019</v>
          </cell>
        </row>
        <row r="88">
          <cell r="I88" t="str">
            <v>ビニル絶縁電線</v>
          </cell>
          <cell r="L88" t="str">
            <v>IV-60sq</v>
          </cell>
          <cell r="R88">
            <v>60</v>
          </cell>
          <cell r="T88" t="str">
            <v>ｍ</v>
          </cell>
          <cell r="U88">
            <v>362</v>
          </cell>
          <cell r="V88">
            <v>21720</v>
          </cell>
        </row>
        <row r="89">
          <cell r="I89" t="str">
            <v>ＣＶケーブル</v>
          </cell>
          <cell r="L89" t="str">
            <v>8sq×3C</v>
          </cell>
          <cell r="R89">
            <v>115</v>
          </cell>
          <cell r="T89" t="str">
            <v>ｍ</v>
          </cell>
          <cell r="U89">
            <v>204</v>
          </cell>
          <cell r="V89">
            <v>23460</v>
          </cell>
        </row>
        <row r="90">
          <cell r="I90" t="str">
            <v>ＣＶＴケーブル</v>
          </cell>
          <cell r="L90" t="str">
            <v>14sq</v>
          </cell>
          <cell r="R90">
            <v>46</v>
          </cell>
          <cell r="T90" t="str">
            <v>ｍ</v>
          </cell>
          <cell r="U90">
            <v>337</v>
          </cell>
          <cell r="V90">
            <v>15502</v>
          </cell>
        </row>
        <row r="91">
          <cell r="I91" t="str">
            <v>ＣＶＴケーブル</v>
          </cell>
          <cell r="L91" t="str">
            <v>22sq</v>
          </cell>
          <cell r="R91">
            <v>40</v>
          </cell>
          <cell r="T91" t="str">
            <v>ｍ</v>
          </cell>
          <cell r="U91">
            <v>490</v>
          </cell>
          <cell r="V91">
            <v>19600</v>
          </cell>
        </row>
        <row r="92">
          <cell r="I92" t="str">
            <v>ＣＶＴケーブル</v>
          </cell>
          <cell r="L92" t="str">
            <v>38sq</v>
          </cell>
          <cell r="R92">
            <v>61</v>
          </cell>
          <cell r="T92" t="str">
            <v>ｍ</v>
          </cell>
          <cell r="U92">
            <v>753</v>
          </cell>
          <cell r="V92">
            <v>45933</v>
          </cell>
        </row>
        <row r="93">
          <cell r="I93" t="str">
            <v>ＣＶＴケーブル</v>
          </cell>
          <cell r="L93" t="str">
            <v>60sq</v>
          </cell>
          <cell r="R93">
            <v>56</v>
          </cell>
          <cell r="T93" t="str">
            <v>ｍ</v>
          </cell>
          <cell r="U93">
            <v>1125</v>
          </cell>
          <cell r="V93">
            <v>63000</v>
          </cell>
        </row>
        <row r="94">
          <cell r="I94" t="str">
            <v>ＣＶＴケーブル</v>
          </cell>
          <cell r="L94" t="str">
            <v>100sq</v>
          </cell>
          <cell r="R94">
            <v>151</v>
          </cell>
          <cell r="T94" t="str">
            <v>ｍ</v>
          </cell>
          <cell r="U94">
            <v>1808</v>
          </cell>
          <cell r="V94">
            <v>273008</v>
          </cell>
        </row>
        <row r="95">
          <cell r="I95" t="str">
            <v>ＣＶＴケーブル</v>
          </cell>
          <cell r="L95" t="str">
            <v>150sq</v>
          </cell>
          <cell r="R95">
            <v>99</v>
          </cell>
          <cell r="T95" t="str">
            <v>ｍ</v>
          </cell>
          <cell r="U95">
            <v>2664</v>
          </cell>
          <cell r="V95">
            <v>263736</v>
          </cell>
        </row>
        <row r="96">
          <cell r="I96" t="str">
            <v>同上布設材</v>
          </cell>
          <cell r="R96">
            <v>1</v>
          </cell>
          <cell r="T96" t="str">
            <v>式</v>
          </cell>
          <cell r="U96">
            <v>37910</v>
          </cell>
          <cell r="V96">
            <v>37910</v>
          </cell>
        </row>
        <row r="97">
          <cell r="I97" t="str">
            <v>電線管</v>
          </cell>
          <cell r="L97" t="str">
            <v>HIVE-42</v>
          </cell>
          <cell r="R97">
            <v>13</v>
          </cell>
          <cell r="T97" t="str">
            <v>ｍ</v>
          </cell>
          <cell r="U97">
            <v>445</v>
          </cell>
          <cell r="V97">
            <v>5785</v>
          </cell>
        </row>
        <row r="98">
          <cell r="I98" t="str">
            <v>電線管</v>
          </cell>
          <cell r="L98" t="str">
            <v>HIVE-54</v>
          </cell>
          <cell r="R98">
            <v>13</v>
          </cell>
          <cell r="T98" t="str">
            <v>ｍ</v>
          </cell>
          <cell r="U98">
            <v>627</v>
          </cell>
          <cell r="V98">
            <v>8151</v>
          </cell>
        </row>
        <row r="99">
          <cell r="I99" t="str">
            <v>同上付属品</v>
          </cell>
          <cell r="R99">
            <v>1</v>
          </cell>
          <cell r="T99" t="str">
            <v>式</v>
          </cell>
          <cell r="U99">
            <v>5574</v>
          </cell>
          <cell r="V99">
            <v>5574</v>
          </cell>
        </row>
        <row r="100">
          <cell r="I100" t="str">
            <v>プルボックス</v>
          </cell>
          <cell r="L100" t="str">
            <v>500×500×400 SUS(WP)</v>
          </cell>
          <cell r="R100">
            <v>1</v>
          </cell>
          <cell r="T100" t="str">
            <v>個</v>
          </cell>
          <cell r="U100">
            <v>29183</v>
          </cell>
          <cell r="V100">
            <v>29183</v>
          </cell>
        </row>
        <row r="101">
          <cell r="I101" t="str">
            <v>ケーブルラック</v>
          </cell>
          <cell r="L101" t="str">
            <v>幅　300mm</v>
          </cell>
          <cell r="R101">
            <v>52</v>
          </cell>
          <cell r="T101" t="str">
            <v>ｍ</v>
          </cell>
          <cell r="U101">
            <v>1119</v>
          </cell>
          <cell r="V101">
            <v>58188</v>
          </cell>
        </row>
        <row r="102">
          <cell r="I102" t="str">
            <v>ケーブルラック</v>
          </cell>
          <cell r="L102" t="str">
            <v>幅　500mm</v>
          </cell>
          <cell r="R102">
            <v>123</v>
          </cell>
          <cell r="T102" t="str">
            <v>ｍ</v>
          </cell>
          <cell r="U102">
            <v>1357</v>
          </cell>
          <cell r="V102">
            <v>166911</v>
          </cell>
        </row>
        <row r="103">
          <cell r="I103" t="str">
            <v>ケーブルラック</v>
          </cell>
          <cell r="L103" t="str">
            <v>セパレーター</v>
          </cell>
          <cell r="R103">
            <v>1</v>
          </cell>
          <cell r="T103" t="str">
            <v>式</v>
          </cell>
          <cell r="U103">
            <v>51000</v>
          </cell>
          <cell r="V103">
            <v>51000</v>
          </cell>
        </row>
        <row r="104">
          <cell r="I104" t="str">
            <v>ケーブルラック</v>
          </cell>
          <cell r="L104" t="str">
            <v>L型曲がり　500mm</v>
          </cell>
          <cell r="R104">
            <v>3</v>
          </cell>
          <cell r="T104" t="str">
            <v>個</v>
          </cell>
          <cell r="U104">
            <v>3355</v>
          </cell>
          <cell r="V104">
            <v>10065</v>
          </cell>
        </row>
        <row r="105">
          <cell r="I105" t="str">
            <v>ケーブルラック</v>
          </cell>
          <cell r="L105" t="str">
            <v>L型曲がり　300mm</v>
          </cell>
          <cell r="R105">
            <v>2</v>
          </cell>
          <cell r="T105" t="str">
            <v>個</v>
          </cell>
          <cell r="U105">
            <v>2640</v>
          </cell>
          <cell r="V105">
            <v>5280</v>
          </cell>
        </row>
        <row r="106">
          <cell r="I106" t="str">
            <v>ケーブルラック</v>
          </cell>
          <cell r="L106" t="str">
            <v>T分岐　　　500mm</v>
          </cell>
          <cell r="R106">
            <v>1</v>
          </cell>
          <cell r="T106" t="str">
            <v>個</v>
          </cell>
          <cell r="U106">
            <v>3713</v>
          </cell>
          <cell r="V106">
            <v>3713</v>
          </cell>
        </row>
        <row r="107">
          <cell r="I107" t="str">
            <v>ケーブルラック</v>
          </cell>
          <cell r="L107" t="str">
            <v>T分岐　　　300mm</v>
          </cell>
          <cell r="R107">
            <v>1</v>
          </cell>
          <cell r="T107" t="str">
            <v>個</v>
          </cell>
          <cell r="U107">
            <v>3135</v>
          </cell>
          <cell r="V107">
            <v>3135</v>
          </cell>
        </row>
        <row r="108">
          <cell r="I108" t="str">
            <v>同上付属品</v>
          </cell>
          <cell r="R108">
            <v>1</v>
          </cell>
          <cell r="T108" t="str">
            <v>式</v>
          </cell>
          <cell r="U108">
            <v>89488</v>
          </cell>
          <cell r="V108">
            <v>89488</v>
          </cell>
        </row>
        <row r="109">
          <cell r="I109" t="str">
            <v>同上取付金物</v>
          </cell>
          <cell r="R109">
            <v>1</v>
          </cell>
          <cell r="T109" t="str">
            <v>式</v>
          </cell>
          <cell r="U109">
            <v>70801</v>
          </cell>
          <cell r="V109">
            <v>70801</v>
          </cell>
        </row>
        <row r="110">
          <cell r="I110" t="str">
            <v>ケーブルダクト</v>
          </cell>
          <cell r="L110" t="str">
            <v>SUS　完全防水</v>
          </cell>
          <cell r="R110">
            <v>1</v>
          </cell>
          <cell r="T110" t="str">
            <v>個</v>
          </cell>
          <cell r="U110">
            <v>55000</v>
          </cell>
          <cell r="V110">
            <v>55000</v>
          </cell>
        </row>
        <row r="111">
          <cell r="I111" t="str">
            <v>スコットトランス盤</v>
          </cell>
          <cell r="R111">
            <v>1</v>
          </cell>
          <cell r="T111" t="str">
            <v>面</v>
          </cell>
          <cell r="U111">
            <v>141000</v>
          </cell>
          <cell r="V111">
            <v>141000</v>
          </cell>
        </row>
        <row r="112">
          <cell r="I112" t="str">
            <v>スコットトランス</v>
          </cell>
          <cell r="L112" t="str">
            <v>10KVA　収納ﾎﾞｯｸｽ共</v>
          </cell>
          <cell r="R112">
            <v>1</v>
          </cell>
          <cell r="T112" t="str">
            <v>台</v>
          </cell>
          <cell r="U112">
            <v>700000</v>
          </cell>
          <cell r="V112">
            <v>700000</v>
          </cell>
        </row>
        <row r="113">
          <cell r="I113" t="str">
            <v>区画貫通処置材</v>
          </cell>
          <cell r="R113">
            <v>1</v>
          </cell>
          <cell r="T113" t="str">
            <v>式</v>
          </cell>
          <cell r="U113">
            <v>75000</v>
          </cell>
          <cell r="V113">
            <v>75000</v>
          </cell>
        </row>
        <row r="114">
          <cell r="I114" t="str">
            <v>接地材料</v>
          </cell>
          <cell r="L114" t="str">
            <v>ＥD</v>
          </cell>
          <cell r="R114">
            <v>1</v>
          </cell>
          <cell r="T114" t="str">
            <v>ヶ所</v>
          </cell>
          <cell r="U114">
            <v>12000</v>
          </cell>
          <cell r="V114">
            <v>12000</v>
          </cell>
        </row>
        <row r="115">
          <cell r="I115" t="str">
            <v>消耗品・雑材</v>
          </cell>
          <cell r="R115">
            <v>1</v>
          </cell>
          <cell r="T115" t="str">
            <v>式</v>
          </cell>
          <cell r="U115">
            <v>200670</v>
          </cell>
          <cell r="V115">
            <v>200670</v>
          </cell>
        </row>
        <row r="116">
          <cell r="I116" t="str">
            <v>工事費</v>
          </cell>
          <cell r="R116">
            <v>1</v>
          </cell>
          <cell r="T116" t="str">
            <v>式</v>
          </cell>
          <cell r="U116">
            <v>2323710</v>
          </cell>
          <cell r="V116">
            <v>2323710</v>
          </cell>
        </row>
        <row r="117">
          <cell r="V117">
            <v>0</v>
          </cell>
        </row>
        <row r="118">
          <cell r="V118">
            <v>0</v>
          </cell>
        </row>
        <row r="119">
          <cell r="I119" t="str">
            <v>細　目　計</v>
          </cell>
          <cell r="V119">
            <v>4810764</v>
          </cell>
        </row>
        <row r="120">
          <cell r="V120">
            <v>0</v>
          </cell>
        </row>
        <row r="121">
          <cell r="F121">
            <v>3</v>
          </cell>
          <cell r="I121" t="str">
            <v>電灯設備工事</v>
          </cell>
          <cell r="V121">
            <v>0</v>
          </cell>
        </row>
        <row r="122">
          <cell r="V122">
            <v>0</v>
          </cell>
        </row>
        <row r="123">
          <cell r="I123" t="str">
            <v>ビニル絶縁電線</v>
          </cell>
          <cell r="L123" t="str">
            <v>IV-2.0mm</v>
          </cell>
          <cell r="R123">
            <v>72</v>
          </cell>
          <cell r="T123" t="str">
            <v>ｍ</v>
          </cell>
          <cell r="U123">
            <v>21</v>
          </cell>
          <cell r="V123">
            <v>1512</v>
          </cell>
        </row>
        <row r="124">
          <cell r="I124" t="str">
            <v>ビニル絶縁電線</v>
          </cell>
          <cell r="L124" t="str">
            <v>IV-5.5sq</v>
          </cell>
          <cell r="R124">
            <v>15</v>
          </cell>
          <cell r="T124" t="str">
            <v>ｍ</v>
          </cell>
          <cell r="U124">
            <v>40</v>
          </cell>
          <cell r="V124">
            <v>600</v>
          </cell>
        </row>
        <row r="125">
          <cell r="I125" t="str">
            <v>ＶＶ－Ｆケーブル</v>
          </cell>
          <cell r="L125" t="str">
            <v>1.6×2C</v>
          </cell>
          <cell r="R125">
            <v>997</v>
          </cell>
          <cell r="T125" t="str">
            <v>ｍ</v>
          </cell>
          <cell r="U125">
            <v>28</v>
          </cell>
          <cell r="V125">
            <v>27916</v>
          </cell>
        </row>
        <row r="126">
          <cell r="I126" t="str">
            <v>ＶＶ－Ｆケーブル</v>
          </cell>
          <cell r="L126" t="str">
            <v>1.6×3C</v>
          </cell>
          <cell r="R126">
            <v>678</v>
          </cell>
          <cell r="T126" t="str">
            <v>ｍ</v>
          </cell>
          <cell r="U126">
            <v>48</v>
          </cell>
          <cell r="V126">
            <v>32544</v>
          </cell>
        </row>
        <row r="127">
          <cell r="I127" t="str">
            <v>ＶＶ－Ｆケーブル</v>
          </cell>
          <cell r="L127" t="str">
            <v>1.6×3C　　Gﾗｲﾝ</v>
          </cell>
          <cell r="R127">
            <v>1360</v>
          </cell>
          <cell r="T127" t="str">
            <v>ｍ</v>
          </cell>
          <cell r="U127">
            <v>52</v>
          </cell>
          <cell r="V127">
            <v>70720</v>
          </cell>
        </row>
        <row r="128">
          <cell r="I128" t="str">
            <v>ＶＶ－Ｆケーブル</v>
          </cell>
          <cell r="L128" t="str">
            <v>2.0×2C</v>
          </cell>
          <cell r="R128">
            <v>416</v>
          </cell>
          <cell r="T128" t="str">
            <v>ｍ</v>
          </cell>
          <cell r="U128">
            <v>46</v>
          </cell>
          <cell r="V128">
            <v>19136</v>
          </cell>
        </row>
        <row r="129">
          <cell r="I129" t="str">
            <v>ＶＶ－Ｆケーブル</v>
          </cell>
          <cell r="L129" t="str">
            <v>2.0×3C　　Gﾗｲﾝ</v>
          </cell>
          <cell r="R129">
            <v>930</v>
          </cell>
          <cell r="T129" t="str">
            <v>ｍ</v>
          </cell>
          <cell r="U129">
            <v>81</v>
          </cell>
          <cell r="V129">
            <v>75330</v>
          </cell>
        </row>
        <row r="130">
          <cell r="I130" t="str">
            <v>ＣＶケーブル</v>
          </cell>
          <cell r="L130" t="str">
            <v>5.5sq×2C</v>
          </cell>
          <cell r="R130">
            <v>99</v>
          </cell>
          <cell r="T130" t="str">
            <v>ｍ</v>
          </cell>
          <cell r="U130">
            <v>121</v>
          </cell>
          <cell r="V130">
            <v>11979</v>
          </cell>
        </row>
        <row r="131">
          <cell r="I131" t="str">
            <v>ＣＰＥＶケーブル</v>
          </cell>
          <cell r="L131" t="str">
            <v>1.2mm×2C</v>
          </cell>
          <cell r="R131">
            <v>43</v>
          </cell>
          <cell r="T131" t="str">
            <v>ｍ</v>
          </cell>
          <cell r="U131">
            <v>49</v>
          </cell>
          <cell r="V131">
            <v>2107</v>
          </cell>
        </row>
        <row r="132">
          <cell r="I132" t="str">
            <v>同上布設材</v>
          </cell>
          <cell r="R132">
            <v>1</v>
          </cell>
          <cell r="T132" t="str">
            <v>式</v>
          </cell>
          <cell r="U132">
            <v>48369</v>
          </cell>
          <cell r="V132">
            <v>48369</v>
          </cell>
        </row>
        <row r="133">
          <cell r="I133" t="str">
            <v>電線管</v>
          </cell>
          <cell r="L133" t="str">
            <v>PF-16</v>
          </cell>
          <cell r="R133">
            <v>426</v>
          </cell>
          <cell r="T133" t="str">
            <v>ｍ</v>
          </cell>
          <cell r="U133">
            <v>52</v>
          </cell>
          <cell r="V133">
            <v>22152</v>
          </cell>
        </row>
        <row r="134">
          <cell r="I134" t="str">
            <v>電線管</v>
          </cell>
          <cell r="L134" t="str">
            <v>PF-22</v>
          </cell>
          <cell r="R134">
            <v>546</v>
          </cell>
          <cell r="T134" t="str">
            <v>ｍ</v>
          </cell>
          <cell r="U134">
            <v>74</v>
          </cell>
          <cell r="V134">
            <v>40404</v>
          </cell>
        </row>
        <row r="135">
          <cell r="I135" t="str">
            <v>電線管</v>
          </cell>
          <cell r="L135" t="str">
            <v>EP-25</v>
          </cell>
          <cell r="R135">
            <v>147</v>
          </cell>
          <cell r="T135" t="str">
            <v>ｍ</v>
          </cell>
          <cell r="U135">
            <v>153</v>
          </cell>
          <cell r="V135">
            <v>22491</v>
          </cell>
        </row>
        <row r="136">
          <cell r="I136" t="str">
            <v>波付ポリエチレン管</v>
          </cell>
          <cell r="L136" t="str">
            <v>30φ</v>
          </cell>
          <cell r="R136">
            <v>79</v>
          </cell>
          <cell r="T136" t="str">
            <v>ｍ</v>
          </cell>
          <cell r="U136">
            <v>220</v>
          </cell>
          <cell r="V136">
            <v>17380</v>
          </cell>
        </row>
        <row r="137">
          <cell r="I137" t="str">
            <v>同上付属品</v>
          </cell>
          <cell r="R137">
            <v>1</v>
          </cell>
          <cell r="T137" t="str">
            <v>式</v>
          </cell>
          <cell r="U137">
            <v>40971</v>
          </cell>
          <cell r="V137">
            <v>40971</v>
          </cell>
        </row>
        <row r="138">
          <cell r="I138" t="str">
            <v>アウトレットボックス</v>
          </cell>
          <cell r="L138" t="str">
            <v>四角中浅　カバー付</v>
          </cell>
          <cell r="R138">
            <v>160</v>
          </cell>
          <cell r="T138" t="str">
            <v>個</v>
          </cell>
          <cell r="U138">
            <v>130</v>
          </cell>
          <cell r="V138">
            <v>20800</v>
          </cell>
        </row>
        <row r="139">
          <cell r="I139" t="str">
            <v>アウトレットボックス</v>
          </cell>
          <cell r="L139" t="str">
            <v>四角大浅　カバー付</v>
          </cell>
          <cell r="R139">
            <v>5</v>
          </cell>
          <cell r="T139" t="str">
            <v>個</v>
          </cell>
          <cell r="U139">
            <v>290</v>
          </cell>
          <cell r="V139">
            <v>1450</v>
          </cell>
        </row>
        <row r="140">
          <cell r="I140" t="str">
            <v>スイッチボックス</v>
          </cell>
          <cell r="L140" t="str">
            <v>3コ用　塗代付</v>
          </cell>
          <cell r="R140">
            <v>1</v>
          </cell>
          <cell r="T140" t="str">
            <v>個</v>
          </cell>
          <cell r="U140">
            <v>462</v>
          </cell>
          <cell r="V140">
            <v>462</v>
          </cell>
        </row>
        <row r="141">
          <cell r="I141" t="str">
            <v>スイッチボックス</v>
          </cell>
          <cell r="L141" t="str">
            <v>4コ用　塗代付</v>
          </cell>
          <cell r="R141">
            <v>2</v>
          </cell>
          <cell r="T141" t="str">
            <v>個</v>
          </cell>
          <cell r="U141">
            <v>649</v>
          </cell>
          <cell r="V141">
            <v>1298</v>
          </cell>
        </row>
        <row r="142">
          <cell r="I142" t="str">
            <v>埋込スイッチ</v>
          </cell>
          <cell r="L142" t="str">
            <v>1P15A×1　　　 ﾓﾀﾞﾝﾌﾟﾚｰﾄ付</v>
          </cell>
          <cell r="R142">
            <v>12</v>
          </cell>
          <cell r="T142" t="str">
            <v>組</v>
          </cell>
          <cell r="U142">
            <v>244</v>
          </cell>
          <cell r="V142">
            <v>2928</v>
          </cell>
        </row>
        <row r="143">
          <cell r="I143" t="str">
            <v>埋込スイッチ</v>
          </cell>
          <cell r="L143" t="str">
            <v>1P15A×2　　　 ﾓﾀﾞﾝﾌﾟﾚｰﾄ付</v>
          </cell>
          <cell r="R143">
            <v>1</v>
          </cell>
          <cell r="T143" t="str">
            <v>組</v>
          </cell>
          <cell r="U143">
            <v>376</v>
          </cell>
          <cell r="V143">
            <v>376</v>
          </cell>
        </row>
        <row r="144">
          <cell r="I144" t="str">
            <v>埋込スイッチ</v>
          </cell>
          <cell r="L144" t="str">
            <v>3W　　　    　 ﾓﾀﾞﾝﾌﾟﾚｰﾄ付</v>
          </cell>
          <cell r="R144">
            <v>2</v>
          </cell>
          <cell r="T144" t="str">
            <v>組</v>
          </cell>
          <cell r="U144">
            <v>326</v>
          </cell>
          <cell r="V144">
            <v>652</v>
          </cell>
        </row>
        <row r="145">
          <cell r="I145" t="str">
            <v>埋込スイッチ</v>
          </cell>
          <cell r="L145" t="str">
            <v>1L　　　　　　 ﾓﾀﾞﾝﾌﾟﾚｰﾄ付</v>
          </cell>
          <cell r="R145">
            <v>1</v>
          </cell>
          <cell r="T145" t="str">
            <v>組</v>
          </cell>
          <cell r="U145">
            <v>882</v>
          </cell>
          <cell r="V145">
            <v>882</v>
          </cell>
        </row>
        <row r="146">
          <cell r="I146" t="str">
            <v>埋込スイッチ</v>
          </cell>
          <cell r="L146" t="str">
            <v>1P15A×1+1L　　ﾓﾀﾞﾝﾌﾟﾚｰﾄ付</v>
          </cell>
          <cell r="R146">
            <v>51</v>
          </cell>
          <cell r="T146" t="str">
            <v>組</v>
          </cell>
          <cell r="U146">
            <v>1014</v>
          </cell>
          <cell r="V146">
            <v>51714</v>
          </cell>
        </row>
        <row r="147">
          <cell r="I147" t="str">
            <v>埋込スイッチ</v>
          </cell>
          <cell r="L147" t="str">
            <v>1P15A×2+1L　　ﾓﾀﾞﾝﾌﾟﾚｰﾄ付</v>
          </cell>
          <cell r="R147">
            <v>1</v>
          </cell>
          <cell r="T147" t="str">
            <v>組</v>
          </cell>
          <cell r="U147">
            <v>1146</v>
          </cell>
          <cell r="V147">
            <v>1146</v>
          </cell>
        </row>
        <row r="148">
          <cell r="I148" t="str">
            <v>埋込スイッチ</v>
          </cell>
          <cell r="L148" t="str">
            <v>1P15A×2+2L　　ﾓﾀﾞﾝﾌﾟﾚｰﾄ付</v>
          </cell>
          <cell r="R148">
            <v>1</v>
          </cell>
          <cell r="T148" t="str">
            <v>組</v>
          </cell>
          <cell r="U148">
            <v>2027</v>
          </cell>
          <cell r="V148">
            <v>2027</v>
          </cell>
        </row>
        <row r="149">
          <cell r="I149" t="str">
            <v>埋込スイッチ</v>
          </cell>
          <cell r="L149" t="str">
            <v>1P15A×4+1L　　ﾓﾀﾞﾝﾌﾟﾚｰﾄ付</v>
          </cell>
          <cell r="R149">
            <v>3</v>
          </cell>
          <cell r="T149" t="str">
            <v>組</v>
          </cell>
          <cell r="U149">
            <v>1521</v>
          </cell>
          <cell r="V149">
            <v>4563</v>
          </cell>
        </row>
        <row r="150">
          <cell r="I150" t="str">
            <v>埋込スイッチ</v>
          </cell>
          <cell r="L150" t="str">
            <v>1P15A×4+3L　　ﾓﾀﾞﾝﾌﾟﾚｰﾄ付</v>
          </cell>
          <cell r="R150">
            <v>1</v>
          </cell>
          <cell r="T150" t="str">
            <v>組</v>
          </cell>
          <cell r="U150">
            <v>3249</v>
          </cell>
          <cell r="V150">
            <v>3249</v>
          </cell>
        </row>
        <row r="151">
          <cell r="I151" t="str">
            <v>防水埋込スイッチ</v>
          </cell>
          <cell r="L151" t="str">
            <v>C(3路)　WS6022</v>
          </cell>
          <cell r="R151">
            <v>2</v>
          </cell>
          <cell r="T151" t="str">
            <v>組</v>
          </cell>
          <cell r="U151">
            <v>1166</v>
          </cell>
          <cell r="V151">
            <v>2332</v>
          </cell>
        </row>
        <row r="152">
          <cell r="I152" t="str">
            <v>防水埋込スイッチ</v>
          </cell>
          <cell r="L152" t="str">
            <v>E(4路)　WS6024</v>
          </cell>
          <cell r="R152">
            <v>1</v>
          </cell>
          <cell r="T152" t="str">
            <v>組</v>
          </cell>
          <cell r="U152">
            <v>1650</v>
          </cell>
          <cell r="V152">
            <v>1650</v>
          </cell>
        </row>
        <row r="153">
          <cell r="I153" t="str">
            <v>埋込リモコンスイッチ</v>
          </cell>
          <cell r="L153" t="str">
            <v>3L　　　    　 ﾓﾀﾞﾝﾌﾟﾚｰﾄ付</v>
          </cell>
          <cell r="R153">
            <v>2</v>
          </cell>
          <cell r="T153" t="str">
            <v>組</v>
          </cell>
          <cell r="U153">
            <v>2717</v>
          </cell>
          <cell r="V153">
            <v>5434</v>
          </cell>
        </row>
        <row r="154">
          <cell r="I154" t="str">
            <v>埋込スイッチ</v>
          </cell>
          <cell r="L154" t="str">
            <v>14L　　　    　ﾓﾀﾞﾝﾌﾟﾚｰﾄ付</v>
          </cell>
          <cell r="R154">
            <v>2</v>
          </cell>
          <cell r="T154" t="str">
            <v>組</v>
          </cell>
          <cell r="U154">
            <v>13122</v>
          </cell>
          <cell r="V154">
            <v>26244</v>
          </cell>
        </row>
        <row r="155">
          <cell r="I155" t="str">
            <v>自動点滅器</v>
          </cell>
          <cell r="L155" t="str">
            <v>(100V 3A　ﾌﾟﾗｸﾞｲﾝ)</v>
          </cell>
          <cell r="R155">
            <v>1</v>
          </cell>
          <cell r="T155" t="str">
            <v>個</v>
          </cell>
          <cell r="U155">
            <v>2555</v>
          </cell>
          <cell r="V155">
            <v>2555</v>
          </cell>
        </row>
        <row r="156">
          <cell r="I156" t="str">
            <v>埋込コンセント</v>
          </cell>
          <cell r="L156" t="str">
            <v>2P15A×2　　　 ﾓﾀﾞﾝﾌﾟﾚｰﾄ付</v>
          </cell>
          <cell r="R156">
            <v>2</v>
          </cell>
          <cell r="T156" t="str">
            <v>組</v>
          </cell>
          <cell r="U156">
            <v>259</v>
          </cell>
          <cell r="V156">
            <v>518</v>
          </cell>
        </row>
        <row r="157">
          <cell r="I157" t="str">
            <v>埋込コンセント</v>
          </cell>
          <cell r="L157" t="str">
            <v>2P15A×1+E　 　ﾓﾀﾞﾝﾌﾟﾚｰﾄ付</v>
          </cell>
          <cell r="R157">
            <v>1</v>
          </cell>
          <cell r="T157" t="str">
            <v>組</v>
          </cell>
          <cell r="U157">
            <v>407</v>
          </cell>
          <cell r="V157">
            <v>407</v>
          </cell>
        </row>
        <row r="158">
          <cell r="I158" t="str">
            <v>照明器具　A1　</v>
          </cell>
          <cell r="L158" t="str">
            <v>直付　Hf32W×1</v>
          </cell>
          <cell r="R158">
            <v>11</v>
          </cell>
          <cell r="T158" t="str">
            <v>台</v>
          </cell>
          <cell r="U158">
            <v>8050</v>
          </cell>
          <cell r="V158">
            <v>88550</v>
          </cell>
        </row>
        <row r="159">
          <cell r="I159" t="str">
            <v>照明器具　A2　</v>
          </cell>
          <cell r="L159" t="str">
            <v>直付　FL20W×1</v>
          </cell>
          <cell r="R159">
            <v>2</v>
          </cell>
          <cell r="T159" t="str">
            <v>台</v>
          </cell>
          <cell r="U159">
            <v>3250</v>
          </cell>
          <cell r="V159">
            <v>6500</v>
          </cell>
        </row>
        <row r="160">
          <cell r="I160" t="str">
            <v>照明器具　B　</v>
          </cell>
          <cell r="L160" t="str">
            <v>埋込　Hf32W×1</v>
          </cell>
          <cell r="R160">
            <v>56</v>
          </cell>
          <cell r="T160" t="str">
            <v>台</v>
          </cell>
          <cell r="U160">
            <v>13650</v>
          </cell>
          <cell r="V160">
            <v>764400</v>
          </cell>
        </row>
        <row r="161">
          <cell r="I161" t="str">
            <v>照明器具　C　</v>
          </cell>
          <cell r="L161" t="str">
            <v>埋込　Hf32W×2</v>
          </cell>
          <cell r="R161">
            <v>22</v>
          </cell>
          <cell r="T161" t="str">
            <v>台</v>
          </cell>
          <cell r="U161">
            <v>16380</v>
          </cell>
          <cell r="V161">
            <v>360360</v>
          </cell>
        </row>
        <row r="162">
          <cell r="I162" t="str">
            <v>照明器具　D1　</v>
          </cell>
          <cell r="L162" t="str">
            <v>埋込ダウン　18W</v>
          </cell>
          <cell r="R162">
            <v>22</v>
          </cell>
          <cell r="T162" t="str">
            <v>台</v>
          </cell>
          <cell r="U162">
            <v>7420</v>
          </cell>
          <cell r="V162">
            <v>163240</v>
          </cell>
        </row>
        <row r="163">
          <cell r="I163" t="str">
            <v>照明器具　D2　</v>
          </cell>
          <cell r="L163" t="str">
            <v>埋込ダウン　27W</v>
          </cell>
          <cell r="R163">
            <v>17</v>
          </cell>
          <cell r="T163" t="str">
            <v>台</v>
          </cell>
          <cell r="U163">
            <v>8260</v>
          </cell>
          <cell r="V163">
            <v>140420</v>
          </cell>
        </row>
        <row r="164">
          <cell r="I164" t="str">
            <v>照明器具　D3　</v>
          </cell>
          <cell r="L164" t="str">
            <v>埋込ダウン　42W</v>
          </cell>
          <cell r="R164">
            <v>15</v>
          </cell>
          <cell r="T164" t="str">
            <v>台</v>
          </cell>
          <cell r="U164">
            <v>13720</v>
          </cell>
          <cell r="V164">
            <v>205800</v>
          </cell>
        </row>
        <row r="165">
          <cell r="I165" t="str">
            <v>照明器具　E　</v>
          </cell>
          <cell r="L165" t="str">
            <v>直付　　　　30W</v>
          </cell>
          <cell r="R165">
            <v>14</v>
          </cell>
          <cell r="T165" t="str">
            <v>台</v>
          </cell>
          <cell r="U165">
            <v>10850</v>
          </cell>
          <cell r="V165">
            <v>151900</v>
          </cell>
        </row>
        <row r="166">
          <cell r="I166" t="str">
            <v>照明器具　F　</v>
          </cell>
          <cell r="L166" t="str">
            <v>埋込　FHP45W×4</v>
          </cell>
          <cell r="R166">
            <v>27</v>
          </cell>
          <cell r="T166" t="str">
            <v>台</v>
          </cell>
          <cell r="U166">
            <v>53200</v>
          </cell>
          <cell r="V166">
            <v>1436400</v>
          </cell>
        </row>
        <row r="167">
          <cell r="I167" t="str">
            <v>照明器具　G　</v>
          </cell>
          <cell r="L167" t="str">
            <v>壁付　FML18W</v>
          </cell>
          <cell r="R167">
            <v>3</v>
          </cell>
          <cell r="T167" t="str">
            <v>台</v>
          </cell>
          <cell r="U167">
            <v>18900</v>
          </cell>
          <cell r="V167">
            <v>56700</v>
          </cell>
        </row>
        <row r="168">
          <cell r="I168" t="str">
            <v>照明器具　H1　</v>
          </cell>
          <cell r="L168" t="str">
            <v>壁付　FPL18W</v>
          </cell>
          <cell r="R168">
            <v>3</v>
          </cell>
          <cell r="T168" t="str">
            <v>台</v>
          </cell>
          <cell r="U168">
            <v>5950</v>
          </cell>
          <cell r="V168">
            <v>17850</v>
          </cell>
        </row>
        <row r="169">
          <cell r="I169" t="str">
            <v>照明器具　H2　</v>
          </cell>
          <cell r="L169" t="str">
            <v>壁付　FL20W</v>
          </cell>
          <cell r="R169">
            <v>6</v>
          </cell>
          <cell r="T169" t="str">
            <v>台</v>
          </cell>
          <cell r="U169">
            <v>6230</v>
          </cell>
          <cell r="V169">
            <v>37380</v>
          </cell>
        </row>
        <row r="170">
          <cell r="I170" t="str">
            <v>照明器具　I　</v>
          </cell>
          <cell r="L170" t="str">
            <v>壁付　FL20W</v>
          </cell>
          <cell r="R170">
            <v>3</v>
          </cell>
          <cell r="T170" t="str">
            <v>台</v>
          </cell>
          <cell r="U170">
            <v>3080</v>
          </cell>
          <cell r="V170">
            <v>9240</v>
          </cell>
        </row>
        <row r="171">
          <cell r="I171" t="str">
            <v>照明器具　J　</v>
          </cell>
          <cell r="L171" t="str">
            <v>埋込　Hf32W×2</v>
          </cell>
          <cell r="R171">
            <v>6</v>
          </cell>
          <cell r="T171" t="str">
            <v>台</v>
          </cell>
          <cell r="U171">
            <v>32060</v>
          </cell>
          <cell r="V171">
            <v>192360</v>
          </cell>
        </row>
        <row r="172">
          <cell r="I172" t="str">
            <v>照明器具　K　</v>
          </cell>
          <cell r="L172" t="str">
            <v>壁付　Hf32W×1</v>
          </cell>
          <cell r="R172">
            <v>1</v>
          </cell>
          <cell r="T172" t="str">
            <v>台</v>
          </cell>
          <cell r="U172">
            <v>27000</v>
          </cell>
          <cell r="V172">
            <v>27000</v>
          </cell>
        </row>
        <row r="173">
          <cell r="I173" t="str">
            <v>照明器具　L　</v>
          </cell>
          <cell r="L173" t="str">
            <v>ポール　HF100W</v>
          </cell>
          <cell r="R173">
            <v>3</v>
          </cell>
          <cell r="T173" t="str">
            <v>基</v>
          </cell>
          <cell r="U173">
            <v>90580</v>
          </cell>
          <cell r="V173">
            <v>271740</v>
          </cell>
        </row>
        <row r="174">
          <cell r="I174" t="str">
            <v>照明器具　M　</v>
          </cell>
          <cell r="L174" t="str">
            <v>直付　IL60W</v>
          </cell>
          <cell r="R174">
            <v>3</v>
          </cell>
          <cell r="T174" t="str">
            <v>台</v>
          </cell>
          <cell r="U174">
            <v>4620</v>
          </cell>
          <cell r="V174">
            <v>13860</v>
          </cell>
        </row>
        <row r="175">
          <cell r="I175" t="str">
            <v>照明器具　N</v>
          </cell>
          <cell r="L175" t="str">
            <v>壁付　IL130W</v>
          </cell>
          <cell r="R175">
            <v>1</v>
          </cell>
          <cell r="T175" t="str">
            <v>台</v>
          </cell>
          <cell r="U175">
            <v>15750</v>
          </cell>
          <cell r="V175">
            <v>15750</v>
          </cell>
        </row>
        <row r="176">
          <cell r="I176" t="str">
            <v>照明器具　P</v>
          </cell>
          <cell r="L176" t="str">
            <v>埋込ダウン　50W</v>
          </cell>
          <cell r="R176">
            <v>4</v>
          </cell>
          <cell r="T176" t="str">
            <v>台</v>
          </cell>
          <cell r="U176">
            <v>13300</v>
          </cell>
          <cell r="V176">
            <v>53200</v>
          </cell>
        </row>
        <row r="177">
          <cell r="I177" t="str">
            <v>照明器具　U</v>
          </cell>
          <cell r="L177" t="str">
            <v>ﾍﾞｯﾄﾗｲﾄｽﾀﾝﾄﾞ</v>
          </cell>
          <cell r="R177">
            <v>58</v>
          </cell>
          <cell r="T177" t="str">
            <v>台</v>
          </cell>
          <cell r="U177">
            <v>5740</v>
          </cell>
          <cell r="V177">
            <v>332920</v>
          </cell>
        </row>
        <row r="178">
          <cell r="I178" t="str">
            <v>照明器具　a1　</v>
          </cell>
          <cell r="L178" t="str">
            <v>誘導灯B級,20A型</v>
          </cell>
          <cell r="R178">
            <v>3</v>
          </cell>
          <cell r="T178" t="str">
            <v>台</v>
          </cell>
          <cell r="U178">
            <v>55650</v>
          </cell>
          <cell r="V178">
            <v>166950</v>
          </cell>
        </row>
        <row r="179">
          <cell r="I179" t="str">
            <v>照明器具　a2　</v>
          </cell>
          <cell r="L179" t="str">
            <v>誘導灯B級,20A型</v>
          </cell>
          <cell r="R179">
            <v>11</v>
          </cell>
          <cell r="T179" t="str">
            <v>台</v>
          </cell>
          <cell r="U179">
            <v>35350</v>
          </cell>
          <cell r="V179">
            <v>388850</v>
          </cell>
        </row>
        <row r="180">
          <cell r="I180" t="str">
            <v>照明器具　b1</v>
          </cell>
          <cell r="L180" t="str">
            <v>誘導灯B級,20A型</v>
          </cell>
          <cell r="R180">
            <v>7</v>
          </cell>
          <cell r="T180" t="str">
            <v>台</v>
          </cell>
          <cell r="U180">
            <v>41650</v>
          </cell>
          <cell r="V180">
            <v>291550</v>
          </cell>
        </row>
        <row r="181">
          <cell r="I181" t="str">
            <v>照明器具　c1</v>
          </cell>
          <cell r="L181" t="str">
            <v>壁付　Hf32W</v>
          </cell>
          <cell r="R181">
            <v>3</v>
          </cell>
          <cell r="T181" t="str">
            <v>台</v>
          </cell>
          <cell r="U181">
            <v>66500</v>
          </cell>
          <cell r="V181">
            <v>199500</v>
          </cell>
        </row>
        <row r="182">
          <cell r="I182" t="str">
            <v>照明器具　e1</v>
          </cell>
          <cell r="L182" t="str">
            <v>埋込ダウン　13W</v>
          </cell>
          <cell r="R182">
            <v>37</v>
          </cell>
          <cell r="T182" t="str">
            <v>台</v>
          </cell>
          <cell r="U182">
            <v>22260</v>
          </cell>
          <cell r="V182">
            <v>823620</v>
          </cell>
        </row>
        <row r="183">
          <cell r="I183" t="str">
            <v>照明器具　e2</v>
          </cell>
          <cell r="L183" t="str">
            <v>埋込ダウン　30W</v>
          </cell>
          <cell r="R183">
            <v>3</v>
          </cell>
          <cell r="T183" t="str">
            <v>台</v>
          </cell>
          <cell r="U183">
            <v>40460</v>
          </cell>
          <cell r="V183">
            <v>121380</v>
          </cell>
        </row>
        <row r="184">
          <cell r="I184" t="str">
            <v>照明器具　f1</v>
          </cell>
          <cell r="L184" t="str">
            <v>直付　f1</v>
          </cell>
          <cell r="R184">
            <v>3</v>
          </cell>
          <cell r="T184" t="str">
            <v>台</v>
          </cell>
          <cell r="U184">
            <v>34300</v>
          </cell>
          <cell r="V184">
            <v>102900</v>
          </cell>
        </row>
        <row r="185">
          <cell r="I185" t="str">
            <v>誘導標識</v>
          </cell>
          <cell r="R185">
            <v>4</v>
          </cell>
          <cell r="T185" t="str">
            <v>枚</v>
          </cell>
          <cell r="U185">
            <v>5820</v>
          </cell>
          <cell r="V185">
            <v>23280</v>
          </cell>
        </row>
        <row r="186">
          <cell r="I186" t="str">
            <v>照明器具取付枠</v>
          </cell>
          <cell r="R186">
            <v>1</v>
          </cell>
          <cell r="T186" t="str">
            <v>式</v>
          </cell>
          <cell r="U186">
            <v>86800</v>
          </cell>
          <cell r="V186">
            <v>86800</v>
          </cell>
        </row>
        <row r="187">
          <cell r="I187" t="str">
            <v>天井開口補強費</v>
          </cell>
          <cell r="R187">
            <v>1</v>
          </cell>
          <cell r="T187" t="str">
            <v>式</v>
          </cell>
          <cell r="U187">
            <v>684000</v>
          </cell>
          <cell r="V187">
            <v>684000</v>
          </cell>
        </row>
        <row r="188">
          <cell r="I188" t="str">
            <v>外灯ポール灯基礎</v>
          </cell>
          <cell r="R188">
            <v>3</v>
          </cell>
          <cell r="T188" t="str">
            <v>基</v>
          </cell>
          <cell r="U188">
            <v>35000</v>
          </cell>
          <cell r="V188">
            <v>105000</v>
          </cell>
        </row>
        <row r="189">
          <cell r="I189" t="str">
            <v>漏電遮断機</v>
          </cell>
          <cell r="L189" t="str">
            <v>(ELB) 3P OC付 20A</v>
          </cell>
          <cell r="R189">
            <v>1</v>
          </cell>
          <cell r="T189" t="str">
            <v>個</v>
          </cell>
          <cell r="U189">
            <v>6545</v>
          </cell>
          <cell r="V189">
            <v>6545</v>
          </cell>
        </row>
        <row r="190">
          <cell r="I190" t="str">
            <v>電灯分電盤</v>
          </cell>
          <cell r="L190" t="str">
            <v>L-1</v>
          </cell>
          <cell r="R190">
            <v>1</v>
          </cell>
          <cell r="T190" t="str">
            <v>面</v>
          </cell>
          <cell r="U190">
            <v>1380000</v>
          </cell>
          <cell r="V190">
            <v>1380000</v>
          </cell>
        </row>
        <row r="191">
          <cell r="I191" t="str">
            <v>電灯分電盤</v>
          </cell>
          <cell r="L191" t="str">
            <v>L-2</v>
          </cell>
          <cell r="R191">
            <v>1</v>
          </cell>
          <cell r="T191" t="str">
            <v>面</v>
          </cell>
          <cell r="U191">
            <v>770000</v>
          </cell>
          <cell r="V191">
            <v>770000</v>
          </cell>
        </row>
        <row r="192">
          <cell r="I192" t="str">
            <v>電灯分電盤</v>
          </cell>
          <cell r="L192" t="str">
            <v>L-3</v>
          </cell>
          <cell r="R192">
            <v>1</v>
          </cell>
          <cell r="T192" t="str">
            <v>面</v>
          </cell>
          <cell r="U192">
            <v>770000</v>
          </cell>
          <cell r="V192">
            <v>770000</v>
          </cell>
        </row>
        <row r="193">
          <cell r="I193" t="str">
            <v>電灯分電盤</v>
          </cell>
          <cell r="L193" t="str">
            <v>L-4</v>
          </cell>
          <cell r="R193">
            <v>1</v>
          </cell>
          <cell r="T193" t="str">
            <v>面</v>
          </cell>
          <cell r="U193">
            <v>660000</v>
          </cell>
          <cell r="V193">
            <v>660000</v>
          </cell>
        </row>
        <row r="194">
          <cell r="I194" t="str">
            <v>電灯分電盤</v>
          </cell>
          <cell r="L194" t="str">
            <v>L-22</v>
          </cell>
          <cell r="R194">
            <v>1</v>
          </cell>
          <cell r="T194" t="str">
            <v>面</v>
          </cell>
          <cell r="U194">
            <v>85000</v>
          </cell>
          <cell r="V194">
            <v>85000</v>
          </cell>
        </row>
        <row r="195">
          <cell r="I195" t="str">
            <v>埋設表示シート</v>
          </cell>
          <cell r="R195">
            <v>66</v>
          </cell>
          <cell r="T195" t="str">
            <v>ｍ</v>
          </cell>
          <cell r="U195">
            <v>50</v>
          </cell>
          <cell r="V195">
            <v>3300</v>
          </cell>
        </row>
        <row r="196">
          <cell r="I196" t="str">
            <v>接地材料</v>
          </cell>
          <cell r="R196">
            <v>1</v>
          </cell>
          <cell r="T196" t="str">
            <v>式</v>
          </cell>
          <cell r="U196">
            <v>30500</v>
          </cell>
          <cell r="V196">
            <v>30500</v>
          </cell>
        </row>
        <row r="197">
          <cell r="I197" t="str">
            <v>消耗品・雑材</v>
          </cell>
          <cell r="R197">
            <v>1</v>
          </cell>
          <cell r="T197" t="str">
            <v>式</v>
          </cell>
          <cell r="U197">
            <v>57795</v>
          </cell>
          <cell r="V197">
            <v>57795</v>
          </cell>
        </row>
        <row r="198">
          <cell r="I198" t="str">
            <v>工事費</v>
          </cell>
          <cell r="R198">
            <v>1</v>
          </cell>
          <cell r="T198" t="str">
            <v>式</v>
          </cell>
          <cell r="U198">
            <v>4231908</v>
          </cell>
          <cell r="V198">
            <v>4231908</v>
          </cell>
        </row>
        <row r="199">
          <cell r="I199" t="str">
            <v>掘削及び埋め戻し費</v>
          </cell>
          <cell r="L199" t="str">
            <v>(65M)　重機共</v>
          </cell>
          <cell r="R199">
            <v>1</v>
          </cell>
          <cell r="T199" t="str">
            <v>式</v>
          </cell>
          <cell r="U199">
            <v>152500</v>
          </cell>
          <cell r="V199">
            <v>152500</v>
          </cell>
        </row>
        <row r="200">
          <cell r="V200">
            <v>0</v>
          </cell>
        </row>
        <row r="201">
          <cell r="V201">
            <v>0</v>
          </cell>
        </row>
        <row r="202">
          <cell r="V202">
            <v>0</v>
          </cell>
        </row>
        <row r="203">
          <cell r="V203">
            <v>0</v>
          </cell>
        </row>
        <row r="204">
          <cell r="V204">
            <v>0</v>
          </cell>
        </row>
        <row r="205">
          <cell r="V205">
            <v>0</v>
          </cell>
        </row>
        <row r="206">
          <cell r="V206">
            <v>0</v>
          </cell>
        </row>
        <row r="207">
          <cell r="V207">
            <v>0</v>
          </cell>
        </row>
        <row r="208">
          <cell r="V208">
            <v>0</v>
          </cell>
        </row>
        <row r="209">
          <cell r="V209">
            <v>0</v>
          </cell>
        </row>
        <row r="210">
          <cell r="V210">
            <v>0</v>
          </cell>
        </row>
        <row r="211">
          <cell r="V211">
            <v>0</v>
          </cell>
        </row>
        <row r="212">
          <cell r="V212">
            <v>0</v>
          </cell>
        </row>
        <row r="213">
          <cell r="V213">
            <v>0</v>
          </cell>
        </row>
        <row r="214">
          <cell r="V214">
            <v>0</v>
          </cell>
        </row>
        <row r="215">
          <cell r="V215">
            <v>0</v>
          </cell>
        </row>
        <row r="216">
          <cell r="V216">
            <v>0</v>
          </cell>
        </row>
        <row r="217">
          <cell r="V217">
            <v>0</v>
          </cell>
        </row>
        <row r="218">
          <cell r="V218">
            <v>0</v>
          </cell>
        </row>
        <row r="219">
          <cell r="I219" t="str">
            <v>細　目　計</v>
          </cell>
          <cell r="V219">
            <v>16051246</v>
          </cell>
        </row>
        <row r="220">
          <cell r="V220">
            <v>0</v>
          </cell>
        </row>
        <row r="221">
          <cell r="F221">
            <v>4</v>
          </cell>
          <cell r="I221" t="str">
            <v>コンセント設備工事</v>
          </cell>
          <cell r="V221">
            <v>0</v>
          </cell>
        </row>
        <row r="222">
          <cell r="V222">
            <v>0</v>
          </cell>
        </row>
        <row r="223">
          <cell r="I223" t="str">
            <v>ビニル絶縁電線</v>
          </cell>
          <cell r="L223" t="str">
            <v>IV-2.0mm</v>
          </cell>
          <cell r="R223">
            <v>4135</v>
          </cell>
          <cell r="T223" t="str">
            <v>ｍ</v>
          </cell>
          <cell r="U223">
            <v>21</v>
          </cell>
          <cell r="V223">
            <v>86835</v>
          </cell>
        </row>
        <row r="224">
          <cell r="I224" t="str">
            <v>ビニル絶縁電線</v>
          </cell>
          <cell r="L224" t="str">
            <v>IV-5.5sq</v>
          </cell>
          <cell r="R224">
            <v>66</v>
          </cell>
          <cell r="T224" t="str">
            <v>ｍ</v>
          </cell>
          <cell r="U224">
            <v>40</v>
          </cell>
          <cell r="V224">
            <v>2640</v>
          </cell>
        </row>
        <row r="225">
          <cell r="I225" t="str">
            <v>ＶＶ－Ｆケーブル</v>
          </cell>
          <cell r="L225" t="str">
            <v>2.0×3C　　Gﾗｲﾝ</v>
          </cell>
          <cell r="R225">
            <v>2749</v>
          </cell>
          <cell r="T225" t="str">
            <v>ｍ</v>
          </cell>
          <cell r="U225">
            <v>81</v>
          </cell>
          <cell r="V225">
            <v>222669</v>
          </cell>
        </row>
        <row r="226">
          <cell r="I226" t="str">
            <v>ＣＶケーブル</v>
          </cell>
          <cell r="L226" t="str">
            <v>3.5sq×3C</v>
          </cell>
          <cell r="R226">
            <v>20</v>
          </cell>
          <cell r="T226" t="str">
            <v>ｍ</v>
          </cell>
          <cell r="U226">
            <v>118</v>
          </cell>
          <cell r="V226">
            <v>2360</v>
          </cell>
        </row>
        <row r="227">
          <cell r="I227" t="str">
            <v>ＣＶＴケーブル</v>
          </cell>
          <cell r="L227" t="str">
            <v>22sq</v>
          </cell>
          <cell r="R227">
            <v>66</v>
          </cell>
          <cell r="T227" t="str">
            <v>ｍ</v>
          </cell>
          <cell r="U227">
            <v>490</v>
          </cell>
          <cell r="V227">
            <v>32340</v>
          </cell>
        </row>
        <row r="228">
          <cell r="I228" t="str">
            <v>同上布設材</v>
          </cell>
          <cell r="R228">
            <v>1</v>
          </cell>
          <cell r="T228" t="str">
            <v>式</v>
          </cell>
          <cell r="U228">
            <v>52027</v>
          </cell>
          <cell r="V228">
            <v>52027</v>
          </cell>
        </row>
        <row r="229">
          <cell r="I229" t="str">
            <v>電線管</v>
          </cell>
          <cell r="L229" t="str">
            <v>PF-16</v>
          </cell>
          <cell r="R229">
            <v>1443</v>
          </cell>
          <cell r="T229" t="str">
            <v>ｍ</v>
          </cell>
          <cell r="U229">
            <v>52</v>
          </cell>
          <cell r="V229">
            <v>75036</v>
          </cell>
        </row>
        <row r="230">
          <cell r="I230" t="str">
            <v>電線管</v>
          </cell>
          <cell r="L230" t="str">
            <v>PF-22</v>
          </cell>
          <cell r="R230">
            <v>226</v>
          </cell>
          <cell r="T230" t="str">
            <v>ｍ</v>
          </cell>
          <cell r="U230">
            <v>74</v>
          </cell>
          <cell r="V230">
            <v>16724</v>
          </cell>
        </row>
        <row r="231">
          <cell r="I231" t="str">
            <v>波付ポリエチレン管</v>
          </cell>
          <cell r="L231" t="str">
            <v>30φ</v>
          </cell>
          <cell r="R231">
            <v>20</v>
          </cell>
          <cell r="T231" t="str">
            <v>ｍ</v>
          </cell>
          <cell r="U231">
            <v>220</v>
          </cell>
          <cell r="V231">
            <v>4400</v>
          </cell>
        </row>
        <row r="232">
          <cell r="I232" t="str">
            <v>同上付属品</v>
          </cell>
          <cell r="R232">
            <v>1</v>
          </cell>
          <cell r="T232" t="str">
            <v>式</v>
          </cell>
          <cell r="U232">
            <v>38464</v>
          </cell>
          <cell r="V232">
            <v>38464</v>
          </cell>
        </row>
        <row r="233">
          <cell r="I233" t="str">
            <v>アウトレットボックス</v>
          </cell>
          <cell r="L233" t="str">
            <v>四角中浅　カバー付</v>
          </cell>
          <cell r="R233">
            <v>187</v>
          </cell>
          <cell r="T233" t="str">
            <v>個</v>
          </cell>
          <cell r="U233">
            <v>130</v>
          </cell>
          <cell r="V233">
            <v>24310</v>
          </cell>
        </row>
        <row r="234">
          <cell r="I234" t="str">
            <v>アウトレットボックス</v>
          </cell>
          <cell r="L234" t="str">
            <v>四角大浅　カバー付</v>
          </cell>
          <cell r="R234">
            <v>53</v>
          </cell>
          <cell r="T234" t="str">
            <v>個</v>
          </cell>
          <cell r="U234">
            <v>290</v>
          </cell>
          <cell r="V234">
            <v>15370</v>
          </cell>
        </row>
        <row r="235">
          <cell r="I235" t="str">
            <v>アウトレットボックス</v>
          </cell>
          <cell r="L235" t="str">
            <v>四角中深　カバー付</v>
          </cell>
          <cell r="R235">
            <v>7</v>
          </cell>
          <cell r="T235" t="str">
            <v>個</v>
          </cell>
          <cell r="U235">
            <v>196</v>
          </cell>
          <cell r="V235">
            <v>1372</v>
          </cell>
        </row>
        <row r="236">
          <cell r="I236" t="str">
            <v>ステンレスプルボックス</v>
          </cell>
          <cell r="L236" t="str">
            <v>150×150×100mm　(WP)</v>
          </cell>
          <cell r="R236">
            <v>1</v>
          </cell>
          <cell r="T236" t="str">
            <v>個</v>
          </cell>
          <cell r="U236">
            <v>3223</v>
          </cell>
          <cell r="V236">
            <v>3223</v>
          </cell>
        </row>
        <row r="237">
          <cell r="I237" t="str">
            <v>埋込コンセント</v>
          </cell>
          <cell r="L237" t="str">
            <v>2P15A×1　　　 ﾓﾀﾞﾝﾌﾟﾚｰﾄ付</v>
          </cell>
          <cell r="R237">
            <v>20</v>
          </cell>
          <cell r="T237" t="str">
            <v>組</v>
          </cell>
          <cell r="U237">
            <v>213</v>
          </cell>
          <cell r="V237">
            <v>4260</v>
          </cell>
        </row>
        <row r="238">
          <cell r="I238" t="str">
            <v>埋込コンセント</v>
          </cell>
          <cell r="L238" t="str">
            <v>2P15A×2　　　 ﾓﾀﾞﾝﾌﾟﾚｰﾄ付</v>
          </cell>
          <cell r="R238">
            <v>8</v>
          </cell>
          <cell r="T238" t="str">
            <v>組</v>
          </cell>
          <cell r="U238">
            <v>259</v>
          </cell>
          <cell r="V238">
            <v>2072</v>
          </cell>
        </row>
        <row r="239">
          <cell r="I239" t="str">
            <v>埋込コンセント</v>
          </cell>
          <cell r="L239" t="str">
            <v>2P15A×4　　　 ﾓﾀﾞﾝﾌﾟﾚｰﾄ付</v>
          </cell>
          <cell r="R239">
            <v>53</v>
          </cell>
          <cell r="T239" t="str">
            <v>組</v>
          </cell>
          <cell r="U239">
            <v>517</v>
          </cell>
          <cell r="V239">
            <v>27401</v>
          </cell>
        </row>
        <row r="240">
          <cell r="I240" t="str">
            <v>埋込コンセント</v>
          </cell>
          <cell r="L240" t="str">
            <v>2P15A×1+E　　 ﾓﾀﾞﾝﾌﾟﾚｰﾄ付</v>
          </cell>
          <cell r="R240">
            <v>41</v>
          </cell>
          <cell r="T240" t="str">
            <v>組</v>
          </cell>
          <cell r="U240">
            <v>288</v>
          </cell>
          <cell r="V240">
            <v>11808</v>
          </cell>
        </row>
        <row r="241">
          <cell r="I241" t="str">
            <v>埋込コンセント</v>
          </cell>
          <cell r="L241" t="str">
            <v>2P15A×2+E　　 ﾓﾀﾞﾝﾌﾟﾚｰﾄ付</v>
          </cell>
          <cell r="R241">
            <v>88</v>
          </cell>
          <cell r="T241" t="str">
            <v>組</v>
          </cell>
          <cell r="U241">
            <v>369</v>
          </cell>
          <cell r="V241">
            <v>32472</v>
          </cell>
        </row>
        <row r="242">
          <cell r="I242" t="str">
            <v>フロアーコンセント</v>
          </cell>
          <cell r="L242" t="str">
            <v>2P15A×1　　   E付</v>
          </cell>
          <cell r="R242">
            <v>7</v>
          </cell>
          <cell r="T242" t="str">
            <v>個</v>
          </cell>
          <cell r="U242">
            <v>4059</v>
          </cell>
          <cell r="V242">
            <v>28413</v>
          </cell>
        </row>
        <row r="243">
          <cell r="I243" t="str">
            <v>防雨入線カバー</v>
          </cell>
          <cell r="R243">
            <v>9</v>
          </cell>
          <cell r="T243" t="str">
            <v>枚</v>
          </cell>
          <cell r="U243">
            <v>429</v>
          </cell>
          <cell r="V243">
            <v>3861</v>
          </cell>
        </row>
        <row r="244">
          <cell r="I244" t="str">
            <v>埋込コンセント</v>
          </cell>
          <cell r="L244" t="str">
            <v>2P20A+1E(引掛)　ﾌﾟﾗｽﾌﾟﾚｰﾄ付</v>
          </cell>
          <cell r="R244">
            <v>3</v>
          </cell>
          <cell r="T244" t="str">
            <v>組</v>
          </cell>
          <cell r="U244">
            <v>561</v>
          </cell>
          <cell r="V244">
            <v>1683</v>
          </cell>
        </row>
        <row r="245">
          <cell r="I245" t="str">
            <v>消耗品・雑材</v>
          </cell>
          <cell r="R245">
            <v>1</v>
          </cell>
          <cell r="T245" t="str">
            <v>式</v>
          </cell>
          <cell r="U245">
            <v>103461</v>
          </cell>
          <cell r="V245">
            <v>103461</v>
          </cell>
        </row>
        <row r="246">
          <cell r="I246" t="str">
            <v>工事費</v>
          </cell>
          <cell r="R246">
            <v>1</v>
          </cell>
          <cell r="T246" t="str">
            <v>式</v>
          </cell>
          <cell r="U246">
            <v>3556062</v>
          </cell>
          <cell r="V246">
            <v>3556062</v>
          </cell>
        </row>
        <row r="247">
          <cell r="V247">
            <v>0</v>
          </cell>
        </row>
        <row r="248">
          <cell r="V248">
            <v>0</v>
          </cell>
        </row>
        <row r="249">
          <cell r="V249">
            <v>0</v>
          </cell>
        </row>
        <row r="250">
          <cell r="V250">
            <v>0</v>
          </cell>
        </row>
        <row r="251">
          <cell r="V251">
            <v>0</v>
          </cell>
        </row>
        <row r="252">
          <cell r="V252">
            <v>0</v>
          </cell>
        </row>
        <row r="253">
          <cell r="V253">
            <v>0</v>
          </cell>
        </row>
        <row r="254">
          <cell r="V254">
            <v>0</v>
          </cell>
        </row>
        <row r="255">
          <cell r="V255">
            <v>0</v>
          </cell>
        </row>
        <row r="256">
          <cell r="V256">
            <v>0</v>
          </cell>
        </row>
        <row r="257">
          <cell r="V257">
            <v>0</v>
          </cell>
        </row>
        <row r="258">
          <cell r="V258">
            <v>0</v>
          </cell>
        </row>
        <row r="259">
          <cell r="I259" t="str">
            <v>細　目　計</v>
          </cell>
          <cell r="V259">
            <v>4349263</v>
          </cell>
        </row>
        <row r="260">
          <cell r="V260">
            <v>0</v>
          </cell>
        </row>
        <row r="261">
          <cell r="F261">
            <v>5</v>
          </cell>
          <cell r="I261" t="str">
            <v>動力設備工事</v>
          </cell>
          <cell r="V261">
            <v>0</v>
          </cell>
        </row>
        <row r="262">
          <cell r="V262">
            <v>0</v>
          </cell>
        </row>
        <row r="263">
          <cell r="I263" t="str">
            <v>ビニル絶縁電線</v>
          </cell>
          <cell r="L263" t="str">
            <v>IV-5.5sq</v>
          </cell>
          <cell r="R263">
            <v>85</v>
          </cell>
          <cell r="T263" t="str">
            <v>ｍ</v>
          </cell>
          <cell r="U263">
            <v>40</v>
          </cell>
          <cell r="V263">
            <v>3400</v>
          </cell>
        </row>
        <row r="264">
          <cell r="I264" t="str">
            <v>ビニル絶縁電線</v>
          </cell>
          <cell r="L264" t="str">
            <v>IV-8sq</v>
          </cell>
          <cell r="R264">
            <v>107</v>
          </cell>
          <cell r="T264" t="str">
            <v>ｍ</v>
          </cell>
          <cell r="U264">
            <v>55</v>
          </cell>
          <cell r="V264">
            <v>5885</v>
          </cell>
        </row>
        <row r="265">
          <cell r="I265" t="str">
            <v>ビニル絶縁電線</v>
          </cell>
          <cell r="L265" t="str">
            <v>IV-14sq</v>
          </cell>
          <cell r="R265">
            <v>34</v>
          </cell>
          <cell r="T265" t="str">
            <v>ｍ</v>
          </cell>
          <cell r="U265">
            <v>96</v>
          </cell>
          <cell r="V265">
            <v>3264</v>
          </cell>
        </row>
        <row r="266">
          <cell r="I266" t="str">
            <v>ＣＶケーブル</v>
          </cell>
          <cell r="L266" t="str">
            <v>3.5×4C</v>
          </cell>
          <cell r="R266">
            <v>188</v>
          </cell>
          <cell r="T266" t="str">
            <v>ｍ</v>
          </cell>
          <cell r="U266">
            <v>154</v>
          </cell>
          <cell r="V266">
            <v>28952</v>
          </cell>
        </row>
        <row r="267">
          <cell r="I267" t="str">
            <v>ＣＶケーブル</v>
          </cell>
          <cell r="L267" t="str">
            <v>5.5×3C</v>
          </cell>
          <cell r="R267">
            <v>53</v>
          </cell>
          <cell r="T267" t="str">
            <v>ｍ</v>
          </cell>
          <cell r="U267">
            <v>158</v>
          </cell>
          <cell r="V267">
            <v>8374</v>
          </cell>
        </row>
        <row r="268">
          <cell r="I268" t="str">
            <v>ＣＶケーブル</v>
          </cell>
          <cell r="L268" t="str">
            <v>5.5×4C</v>
          </cell>
          <cell r="R268">
            <v>36</v>
          </cell>
          <cell r="T268" t="str">
            <v>ｍ</v>
          </cell>
          <cell r="U268">
            <v>204</v>
          </cell>
          <cell r="V268">
            <v>7344</v>
          </cell>
        </row>
        <row r="269">
          <cell r="I269" t="str">
            <v>ＣＶケーブル</v>
          </cell>
          <cell r="L269" t="str">
            <v xml:space="preserve">  8×3C</v>
          </cell>
          <cell r="R269">
            <v>36</v>
          </cell>
          <cell r="T269" t="str">
            <v>ｍ</v>
          </cell>
          <cell r="U269">
            <v>204</v>
          </cell>
          <cell r="V269">
            <v>7344</v>
          </cell>
        </row>
        <row r="270">
          <cell r="I270" t="str">
            <v>ＣＶケーブル</v>
          </cell>
          <cell r="L270" t="str">
            <v xml:space="preserve">  8×4C</v>
          </cell>
          <cell r="R270">
            <v>90</v>
          </cell>
          <cell r="T270" t="str">
            <v>ｍ</v>
          </cell>
          <cell r="U270">
            <v>204</v>
          </cell>
          <cell r="V270">
            <v>18360</v>
          </cell>
        </row>
        <row r="271">
          <cell r="I271" t="str">
            <v>ＣＶＴケーブル</v>
          </cell>
          <cell r="L271" t="str">
            <v>22sq</v>
          </cell>
          <cell r="R271">
            <v>107</v>
          </cell>
          <cell r="T271" t="str">
            <v>ｍ</v>
          </cell>
          <cell r="U271">
            <v>490</v>
          </cell>
          <cell r="V271">
            <v>52430</v>
          </cell>
        </row>
        <row r="272">
          <cell r="I272" t="str">
            <v>ＣＶＴケーブル</v>
          </cell>
          <cell r="L272" t="str">
            <v>38sq</v>
          </cell>
          <cell r="R272">
            <v>37</v>
          </cell>
          <cell r="T272" t="str">
            <v>ｍ</v>
          </cell>
          <cell r="U272">
            <v>753</v>
          </cell>
          <cell r="V272">
            <v>27861</v>
          </cell>
        </row>
        <row r="273">
          <cell r="I273" t="str">
            <v>ＣＶＶケーブル</v>
          </cell>
          <cell r="L273" t="str">
            <v>2sq×2C</v>
          </cell>
          <cell r="R273">
            <v>137</v>
          </cell>
          <cell r="T273" t="str">
            <v>ｍ</v>
          </cell>
          <cell r="U273">
            <v>58</v>
          </cell>
          <cell r="V273">
            <v>7946</v>
          </cell>
        </row>
        <row r="274">
          <cell r="I274" t="str">
            <v>ＣＶＶケーブル</v>
          </cell>
          <cell r="L274" t="str">
            <v>2sq×5C</v>
          </cell>
          <cell r="R274">
            <v>22</v>
          </cell>
          <cell r="T274" t="str">
            <v>ｍ</v>
          </cell>
          <cell r="U274">
            <v>115</v>
          </cell>
          <cell r="V274">
            <v>2530</v>
          </cell>
        </row>
        <row r="275">
          <cell r="I275" t="str">
            <v>同上布設材</v>
          </cell>
          <cell r="R275">
            <v>1</v>
          </cell>
          <cell r="T275" t="str">
            <v>式</v>
          </cell>
          <cell r="U275">
            <v>26054</v>
          </cell>
          <cell r="V275">
            <v>26054</v>
          </cell>
        </row>
        <row r="276">
          <cell r="I276" t="str">
            <v>電線管</v>
          </cell>
          <cell r="L276" t="str">
            <v>CP-25</v>
          </cell>
          <cell r="R276">
            <v>55</v>
          </cell>
          <cell r="T276" t="str">
            <v>ｍ</v>
          </cell>
          <cell r="U276">
            <v>175</v>
          </cell>
          <cell r="V276">
            <v>9625</v>
          </cell>
        </row>
        <row r="277">
          <cell r="I277" t="str">
            <v>電線管</v>
          </cell>
          <cell r="L277" t="str">
            <v>EP-31</v>
          </cell>
          <cell r="R277">
            <v>26</v>
          </cell>
          <cell r="T277" t="str">
            <v>ｍ</v>
          </cell>
          <cell r="U277">
            <v>217</v>
          </cell>
          <cell r="V277">
            <v>5642</v>
          </cell>
        </row>
        <row r="278">
          <cell r="I278" t="str">
            <v>電線管</v>
          </cell>
          <cell r="L278" t="str">
            <v>HIVE-22</v>
          </cell>
          <cell r="R278">
            <v>29</v>
          </cell>
          <cell r="T278" t="str">
            <v>ｍ</v>
          </cell>
          <cell r="U278">
            <v>120</v>
          </cell>
          <cell r="V278">
            <v>3480</v>
          </cell>
        </row>
        <row r="279">
          <cell r="I279" t="str">
            <v>電線管</v>
          </cell>
          <cell r="L279" t="str">
            <v>HIVE-28</v>
          </cell>
          <cell r="R279">
            <v>52</v>
          </cell>
          <cell r="T279" t="str">
            <v>ｍ</v>
          </cell>
          <cell r="U279">
            <v>235</v>
          </cell>
          <cell r="V279">
            <v>12220</v>
          </cell>
        </row>
        <row r="280">
          <cell r="I280" t="str">
            <v>電線管</v>
          </cell>
          <cell r="L280" t="str">
            <v>HIVE-36</v>
          </cell>
          <cell r="R280">
            <v>4</v>
          </cell>
          <cell r="T280" t="str">
            <v>ｍ</v>
          </cell>
          <cell r="U280">
            <v>336</v>
          </cell>
          <cell r="V280">
            <v>1344</v>
          </cell>
        </row>
        <row r="281">
          <cell r="I281" t="str">
            <v>電線管</v>
          </cell>
          <cell r="L281" t="str">
            <v>HIVE-42</v>
          </cell>
          <cell r="R281">
            <v>12</v>
          </cell>
          <cell r="T281" t="str">
            <v>ｍ</v>
          </cell>
          <cell r="U281">
            <v>445</v>
          </cell>
          <cell r="V281">
            <v>5340</v>
          </cell>
        </row>
        <row r="282">
          <cell r="I282" t="str">
            <v>電線管</v>
          </cell>
          <cell r="L282" t="str">
            <v>HIVE-54</v>
          </cell>
          <cell r="R282">
            <v>7</v>
          </cell>
          <cell r="T282" t="str">
            <v>ｍ</v>
          </cell>
          <cell r="U282">
            <v>627</v>
          </cell>
          <cell r="V282">
            <v>4389</v>
          </cell>
        </row>
        <row r="283">
          <cell r="I283" t="str">
            <v>同上付属品</v>
          </cell>
          <cell r="R283">
            <v>1</v>
          </cell>
          <cell r="T283" t="str">
            <v>式</v>
          </cell>
          <cell r="U283">
            <v>16816</v>
          </cell>
          <cell r="V283">
            <v>16816</v>
          </cell>
        </row>
        <row r="284">
          <cell r="I284" t="str">
            <v>ノーマルベンド</v>
          </cell>
          <cell r="L284" t="str">
            <v>HIVE-28</v>
          </cell>
          <cell r="R284">
            <v>12</v>
          </cell>
          <cell r="T284" t="str">
            <v>本</v>
          </cell>
          <cell r="U284">
            <v>234</v>
          </cell>
          <cell r="V284">
            <v>2808</v>
          </cell>
        </row>
        <row r="285">
          <cell r="I285" t="str">
            <v>ノーマルベンド</v>
          </cell>
          <cell r="L285" t="str">
            <v>HIVE-36</v>
          </cell>
          <cell r="R285">
            <v>1</v>
          </cell>
          <cell r="T285" t="str">
            <v>本</v>
          </cell>
          <cell r="U285">
            <v>347</v>
          </cell>
          <cell r="V285">
            <v>347</v>
          </cell>
        </row>
        <row r="286">
          <cell r="I286" t="str">
            <v>ノーマルベンド</v>
          </cell>
          <cell r="L286" t="str">
            <v>HIVE-42</v>
          </cell>
          <cell r="R286">
            <v>6</v>
          </cell>
          <cell r="T286" t="str">
            <v>本</v>
          </cell>
          <cell r="U286">
            <v>512</v>
          </cell>
          <cell r="V286">
            <v>3072</v>
          </cell>
        </row>
        <row r="287">
          <cell r="I287" t="str">
            <v>ノーマルベンド</v>
          </cell>
          <cell r="L287" t="str">
            <v>HIVE-54</v>
          </cell>
          <cell r="R287">
            <v>4</v>
          </cell>
          <cell r="T287" t="str">
            <v>本</v>
          </cell>
          <cell r="U287">
            <v>836</v>
          </cell>
          <cell r="V287">
            <v>3344</v>
          </cell>
        </row>
        <row r="288">
          <cell r="I288" t="str">
            <v>アルミケーブルラック</v>
          </cell>
          <cell r="L288" t="str">
            <v>幅　　300mm</v>
          </cell>
          <cell r="R288">
            <v>15</v>
          </cell>
          <cell r="T288" t="str">
            <v>ｍ</v>
          </cell>
          <cell r="U288">
            <v>2072</v>
          </cell>
          <cell r="V288">
            <v>31080</v>
          </cell>
        </row>
        <row r="289">
          <cell r="I289" t="str">
            <v>アルミケーブルラック</v>
          </cell>
          <cell r="L289" t="str">
            <v>Ｌ型　300mm</v>
          </cell>
          <cell r="R289">
            <v>1</v>
          </cell>
          <cell r="T289" t="str">
            <v>個</v>
          </cell>
          <cell r="U289">
            <v>5610</v>
          </cell>
          <cell r="V289">
            <v>5610</v>
          </cell>
        </row>
        <row r="290">
          <cell r="I290" t="str">
            <v>アルミケーブルラック</v>
          </cell>
          <cell r="L290" t="str">
            <v>幅　　500mm</v>
          </cell>
          <cell r="R290">
            <v>10</v>
          </cell>
          <cell r="T290" t="str">
            <v>ｍ</v>
          </cell>
          <cell r="U290">
            <v>2402</v>
          </cell>
          <cell r="V290">
            <v>24020</v>
          </cell>
        </row>
        <row r="291">
          <cell r="I291" t="str">
            <v>アルミケーブルラック</v>
          </cell>
          <cell r="L291" t="str">
            <v>Ｌ型　500mm</v>
          </cell>
          <cell r="R291">
            <v>3</v>
          </cell>
          <cell r="T291" t="str">
            <v>個</v>
          </cell>
          <cell r="U291">
            <v>6820</v>
          </cell>
          <cell r="V291">
            <v>20460</v>
          </cell>
        </row>
        <row r="292">
          <cell r="I292" t="str">
            <v>同上付属品</v>
          </cell>
          <cell r="R292">
            <v>1</v>
          </cell>
          <cell r="T292" t="str">
            <v>式</v>
          </cell>
          <cell r="U292">
            <v>32468</v>
          </cell>
          <cell r="V292">
            <v>32468</v>
          </cell>
        </row>
        <row r="293">
          <cell r="I293" t="str">
            <v>アルミケーブルラック</v>
          </cell>
          <cell r="L293" t="str">
            <v>カバー幅　　300mm</v>
          </cell>
          <cell r="R293">
            <v>15</v>
          </cell>
          <cell r="T293" t="str">
            <v>ｍ</v>
          </cell>
          <cell r="U293">
            <v>3740</v>
          </cell>
          <cell r="V293">
            <v>56100</v>
          </cell>
        </row>
        <row r="294">
          <cell r="I294" t="str">
            <v>アルミケーブルラック</v>
          </cell>
          <cell r="L294" t="str">
            <v>Ｌ型カバー　300mm</v>
          </cell>
          <cell r="R294">
            <v>1</v>
          </cell>
          <cell r="T294" t="str">
            <v>個</v>
          </cell>
          <cell r="U294">
            <v>10725</v>
          </cell>
          <cell r="V294">
            <v>10725</v>
          </cell>
        </row>
        <row r="295">
          <cell r="I295" t="str">
            <v>アルミケーブルラック</v>
          </cell>
          <cell r="L295" t="str">
            <v>カバー幅　　500mm</v>
          </cell>
          <cell r="R295">
            <v>10</v>
          </cell>
          <cell r="T295" t="str">
            <v>ｍ</v>
          </cell>
          <cell r="U295">
            <v>5830</v>
          </cell>
          <cell r="V295">
            <v>58300</v>
          </cell>
        </row>
        <row r="296">
          <cell r="I296" t="str">
            <v>アルミケーブルラック</v>
          </cell>
          <cell r="L296" t="str">
            <v>Ｌ型カバー　500mm</v>
          </cell>
          <cell r="R296">
            <v>3</v>
          </cell>
          <cell r="T296" t="str">
            <v>個</v>
          </cell>
          <cell r="U296">
            <v>14905</v>
          </cell>
          <cell r="V296">
            <v>44715</v>
          </cell>
        </row>
        <row r="297">
          <cell r="I297" t="str">
            <v>アルミケーブルラック</v>
          </cell>
          <cell r="L297" t="str">
            <v>カバークランプ</v>
          </cell>
          <cell r="R297">
            <v>1</v>
          </cell>
          <cell r="T297" t="str">
            <v>式</v>
          </cell>
          <cell r="U297">
            <v>37297</v>
          </cell>
          <cell r="V297">
            <v>37297</v>
          </cell>
        </row>
        <row r="298">
          <cell r="I298" t="str">
            <v>アルミケーブルラック</v>
          </cell>
          <cell r="L298" t="str">
            <v>ネトロンアミ　300mm</v>
          </cell>
          <cell r="R298">
            <v>15</v>
          </cell>
          <cell r="T298" t="str">
            <v>ｍ</v>
          </cell>
          <cell r="U298">
            <v>611</v>
          </cell>
          <cell r="V298">
            <v>9165</v>
          </cell>
        </row>
        <row r="299">
          <cell r="I299" t="str">
            <v>アルミケーブルラック</v>
          </cell>
          <cell r="L299" t="str">
            <v>ネトロンアミ　500mm</v>
          </cell>
          <cell r="R299">
            <v>10</v>
          </cell>
          <cell r="T299" t="str">
            <v>ｍ</v>
          </cell>
          <cell r="U299">
            <v>1045</v>
          </cell>
          <cell r="V299">
            <v>10450</v>
          </cell>
        </row>
        <row r="300">
          <cell r="I300" t="str">
            <v>ステンレス架台</v>
          </cell>
          <cell r="L300" t="str">
            <v>300mm用</v>
          </cell>
          <cell r="R300">
            <v>1</v>
          </cell>
          <cell r="T300" t="str">
            <v>式</v>
          </cell>
          <cell r="U300">
            <v>55000</v>
          </cell>
          <cell r="V300">
            <v>55000</v>
          </cell>
        </row>
        <row r="301">
          <cell r="I301" t="str">
            <v>ステンレス架台</v>
          </cell>
          <cell r="L301" t="str">
            <v>500mm用</v>
          </cell>
          <cell r="R301">
            <v>1</v>
          </cell>
          <cell r="T301" t="str">
            <v>式</v>
          </cell>
          <cell r="U301">
            <v>42000</v>
          </cell>
          <cell r="V301">
            <v>42000</v>
          </cell>
        </row>
        <row r="302">
          <cell r="I302" t="str">
            <v>屋上露出配管用ブロック</v>
          </cell>
          <cell r="R302">
            <v>1</v>
          </cell>
          <cell r="T302" t="str">
            <v>式</v>
          </cell>
          <cell r="U302">
            <v>84000</v>
          </cell>
          <cell r="V302">
            <v>84000</v>
          </cell>
        </row>
        <row r="303">
          <cell r="I303" t="str">
            <v>動力分電盤</v>
          </cell>
          <cell r="L303" t="str">
            <v>P-R-1</v>
          </cell>
          <cell r="R303">
            <v>1</v>
          </cell>
          <cell r="T303" t="str">
            <v>面</v>
          </cell>
          <cell r="U303">
            <v>1564000</v>
          </cell>
          <cell r="V303">
            <v>1564000</v>
          </cell>
        </row>
        <row r="304">
          <cell r="I304" t="str">
            <v>電灯動力分電盤</v>
          </cell>
          <cell r="L304" t="str">
            <v>LP-3　浴室</v>
          </cell>
          <cell r="R304">
            <v>1</v>
          </cell>
          <cell r="T304" t="str">
            <v>面</v>
          </cell>
          <cell r="U304">
            <v>270000</v>
          </cell>
          <cell r="V304">
            <v>270000</v>
          </cell>
        </row>
        <row r="305">
          <cell r="I305" t="str">
            <v>電灯動力分電盤</v>
          </cell>
          <cell r="L305" t="str">
            <v>LP-1　浴室</v>
          </cell>
          <cell r="R305">
            <v>1</v>
          </cell>
          <cell r="T305" t="str">
            <v>面</v>
          </cell>
          <cell r="U305">
            <v>276000</v>
          </cell>
          <cell r="V305">
            <v>276000</v>
          </cell>
        </row>
        <row r="306">
          <cell r="I306" t="str">
            <v>警報盤</v>
          </cell>
          <cell r="L306" t="str">
            <v>3L　移報接点付</v>
          </cell>
          <cell r="R306">
            <v>1</v>
          </cell>
          <cell r="T306" t="str">
            <v>面</v>
          </cell>
          <cell r="U306">
            <v>51840</v>
          </cell>
          <cell r="V306">
            <v>51840</v>
          </cell>
        </row>
        <row r="307">
          <cell r="I307" t="str">
            <v>消耗品・雑材</v>
          </cell>
          <cell r="R307">
            <v>1</v>
          </cell>
          <cell r="T307" t="str">
            <v>式</v>
          </cell>
          <cell r="U307">
            <v>96718</v>
          </cell>
          <cell r="V307">
            <v>96718</v>
          </cell>
        </row>
        <row r="308">
          <cell r="I308" t="str">
            <v>工事費</v>
          </cell>
          <cell r="R308">
            <v>1</v>
          </cell>
          <cell r="T308" t="str">
            <v>式</v>
          </cell>
          <cell r="U308">
            <v>1206540</v>
          </cell>
          <cell r="V308">
            <v>1206540</v>
          </cell>
        </row>
        <row r="309">
          <cell r="I309" t="str">
            <v>掘削及び埋め戻し費</v>
          </cell>
          <cell r="R309">
            <v>1</v>
          </cell>
          <cell r="T309" t="str">
            <v>式</v>
          </cell>
          <cell r="U309">
            <v>35000</v>
          </cell>
          <cell r="V309">
            <v>35000</v>
          </cell>
        </row>
        <row r="310">
          <cell r="V310">
            <v>0</v>
          </cell>
        </row>
        <row r="311">
          <cell r="V311">
            <v>0</v>
          </cell>
        </row>
        <row r="312">
          <cell r="V312">
            <v>0</v>
          </cell>
        </row>
        <row r="313">
          <cell r="V313">
            <v>0</v>
          </cell>
        </row>
        <row r="314">
          <cell r="V314">
            <v>0</v>
          </cell>
        </row>
        <row r="315">
          <cell r="V315">
            <v>0</v>
          </cell>
        </row>
        <row r="316">
          <cell r="V316">
            <v>0</v>
          </cell>
        </row>
        <row r="317">
          <cell r="V317">
            <v>0</v>
          </cell>
        </row>
        <row r="318">
          <cell r="V318">
            <v>0</v>
          </cell>
        </row>
        <row r="319">
          <cell r="I319" t="str">
            <v>細　目　計</v>
          </cell>
          <cell r="V319">
            <v>4289659</v>
          </cell>
        </row>
        <row r="320">
          <cell r="V320">
            <v>0</v>
          </cell>
        </row>
        <row r="321">
          <cell r="F321">
            <v>6</v>
          </cell>
          <cell r="I321" t="str">
            <v>電話配管(LAN共)設備工事</v>
          </cell>
          <cell r="V321">
            <v>0</v>
          </cell>
        </row>
        <row r="322">
          <cell r="V322">
            <v>0</v>
          </cell>
        </row>
        <row r="323">
          <cell r="I323" t="str">
            <v>電線管</v>
          </cell>
          <cell r="L323" t="str">
            <v>PF-16</v>
          </cell>
          <cell r="R323">
            <v>115</v>
          </cell>
          <cell r="T323" t="str">
            <v>ｍ</v>
          </cell>
          <cell r="U323">
            <v>52</v>
          </cell>
          <cell r="V323">
            <v>5980</v>
          </cell>
        </row>
        <row r="324">
          <cell r="I324" t="str">
            <v>電線管</v>
          </cell>
          <cell r="L324" t="str">
            <v>PF-22</v>
          </cell>
          <cell r="R324">
            <v>567</v>
          </cell>
          <cell r="T324" t="str">
            <v>ｍ</v>
          </cell>
          <cell r="U324">
            <v>74</v>
          </cell>
          <cell r="V324">
            <v>41958</v>
          </cell>
        </row>
        <row r="325">
          <cell r="I325" t="str">
            <v>電線管</v>
          </cell>
          <cell r="L325" t="str">
            <v>EP-25</v>
          </cell>
          <cell r="R325">
            <v>324</v>
          </cell>
          <cell r="T325" t="str">
            <v>ｍ</v>
          </cell>
          <cell r="U325">
            <v>153</v>
          </cell>
          <cell r="V325">
            <v>49572</v>
          </cell>
        </row>
        <row r="326">
          <cell r="I326" t="str">
            <v>同上付属品</v>
          </cell>
          <cell r="R326">
            <v>1</v>
          </cell>
          <cell r="T326" t="str">
            <v>式</v>
          </cell>
          <cell r="U326">
            <v>39004</v>
          </cell>
          <cell r="V326">
            <v>39004</v>
          </cell>
        </row>
        <row r="327">
          <cell r="I327" t="str">
            <v>アウトレットボックス</v>
          </cell>
          <cell r="L327" t="str">
            <v>四角中浅　カバー付</v>
          </cell>
          <cell r="R327">
            <v>30</v>
          </cell>
          <cell r="T327" t="str">
            <v>個</v>
          </cell>
          <cell r="U327">
            <v>130</v>
          </cell>
          <cell r="V327">
            <v>3900</v>
          </cell>
        </row>
        <row r="328">
          <cell r="I328" t="str">
            <v>電話線プレート</v>
          </cell>
          <cell r="L328" t="str">
            <v>角　ﾓﾀﾞﾝﾌﾟﾚｰﾄ</v>
          </cell>
          <cell r="R328">
            <v>29</v>
          </cell>
          <cell r="T328" t="str">
            <v>枚</v>
          </cell>
          <cell r="U328">
            <v>116</v>
          </cell>
          <cell r="V328">
            <v>3364</v>
          </cell>
        </row>
        <row r="329">
          <cell r="I329" t="str">
            <v>電話フロアローテーション</v>
          </cell>
          <cell r="R329">
            <v>7</v>
          </cell>
          <cell r="T329" t="str">
            <v>個</v>
          </cell>
          <cell r="U329">
            <v>2855</v>
          </cell>
          <cell r="V329">
            <v>19985</v>
          </cell>
        </row>
        <row r="330">
          <cell r="I330" t="str">
            <v>端子盤</v>
          </cell>
          <cell r="L330" t="str">
            <v>T-1</v>
          </cell>
          <cell r="R330">
            <v>1</v>
          </cell>
          <cell r="T330" t="str">
            <v>面</v>
          </cell>
          <cell r="U330">
            <v>272000</v>
          </cell>
          <cell r="V330">
            <v>272000</v>
          </cell>
        </row>
        <row r="331">
          <cell r="I331" t="str">
            <v>端子盤</v>
          </cell>
          <cell r="L331" t="str">
            <v>T-2</v>
          </cell>
          <cell r="R331">
            <v>1</v>
          </cell>
          <cell r="T331" t="str">
            <v>面</v>
          </cell>
          <cell r="U331">
            <v>266000</v>
          </cell>
          <cell r="V331">
            <v>266000</v>
          </cell>
        </row>
        <row r="332">
          <cell r="I332" t="str">
            <v>端子盤</v>
          </cell>
          <cell r="L332" t="str">
            <v>T-3</v>
          </cell>
          <cell r="R332">
            <v>1</v>
          </cell>
          <cell r="T332" t="str">
            <v>面</v>
          </cell>
          <cell r="U332">
            <v>266000</v>
          </cell>
          <cell r="V332">
            <v>266000</v>
          </cell>
        </row>
        <row r="333">
          <cell r="I333" t="str">
            <v>端子盤</v>
          </cell>
          <cell r="L333" t="str">
            <v>T-4</v>
          </cell>
          <cell r="R333">
            <v>1</v>
          </cell>
          <cell r="T333" t="str">
            <v>面</v>
          </cell>
          <cell r="U333">
            <v>266000</v>
          </cell>
          <cell r="V333">
            <v>266000</v>
          </cell>
        </row>
        <row r="334">
          <cell r="I334" t="str">
            <v>端子盤</v>
          </cell>
          <cell r="L334" t="str">
            <v>T-3　情報(下部ﾀﾞｸﾄ付)</v>
          </cell>
          <cell r="R334">
            <v>1</v>
          </cell>
          <cell r="T334" t="str">
            <v>面</v>
          </cell>
          <cell r="U334">
            <v>70000</v>
          </cell>
          <cell r="V334">
            <v>70000</v>
          </cell>
        </row>
        <row r="335">
          <cell r="I335" t="str">
            <v>消耗品・雑材</v>
          </cell>
          <cell r="R335">
            <v>1</v>
          </cell>
          <cell r="T335" t="str">
            <v>式</v>
          </cell>
          <cell r="U335">
            <v>56829</v>
          </cell>
          <cell r="V335">
            <v>56829</v>
          </cell>
        </row>
        <row r="336">
          <cell r="I336" t="str">
            <v>工事費</v>
          </cell>
          <cell r="R336">
            <v>1</v>
          </cell>
          <cell r="T336" t="str">
            <v>式</v>
          </cell>
          <cell r="U336">
            <v>1123128</v>
          </cell>
          <cell r="V336">
            <v>1123128</v>
          </cell>
        </row>
        <row r="337">
          <cell r="V337">
            <v>0</v>
          </cell>
        </row>
        <row r="338">
          <cell r="V338">
            <v>0</v>
          </cell>
        </row>
        <row r="339">
          <cell r="I339" t="str">
            <v>細　目　計</v>
          </cell>
          <cell r="V339">
            <v>2483720</v>
          </cell>
        </row>
        <row r="340">
          <cell r="V340">
            <v>0</v>
          </cell>
        </row>
        <row r="341">
          <cell r="F341">
            <v>7</v>
          </cell>
          <cell r="I341" t="str">
            <v>非常放送(EVｲﾝﾀｰﾎﾝ)設備工事</v>
          </cell>
          <cell r="V341">
            <v>0</v>
          </cell>
        </row>
        <row r="342">
          <cell r="V342">
            <v>0</v>
          </cell>
        </row>
        <row r="343">
          <cell r="I343" t="str">
            <v>耐熱電線</v>
          </cell>
          <cell r="L343" t="str">
            <v>HP-1.2mm×2C</v>
          </cell>
          <cell r="R343">
            <v>53</v>
          </cell>
          <cell r="T343" t="str">
            <v>ｍ</v>
          </cell>
          <cell r="U343">
            <v>32</v>
          </cell>
          <cell r="V343">
            <v>1696</v>
          </cell>
        </row>
        <row r="344">
          <cell r="I344" t="str">
            <v>耐熱電線</v>
          </cell>
          <cell r="L344" t="str">
            <v>HP-1.2mm×3C</v>
          </cell>
          <cell r="R344">
            <v>494</v>
          </cell>
          <cell r="T344" t="str">
            <v>ｍ</v>
          </cell>
          <cell r="U344">
            <v>48</v>
          </cell>
          <cell r="V344">
            <v>23712</v>
          </cell>
        </row>
        <row r="345">
          <cell r="I345" t="str">
            <v>耐熱電線</v>
          </cell>
          <cell r="L345" t="str">
            <v>HP-1.2mm×5P</v>
          </cell>
          <cell r="R345">
            <v>10</v>
          </cell>
          <cell r="T345" t="str">
            <v>ｍ</v>
          </cell>
          <cell r="U345">
            <v>158</v>
          </cell>
          <cell r="V345">
            <v>1580</v>
          </cell>
        </row>
        <row r="346">
          <cell r="I346" t="str">
            <v>耐熱電線</v>
          </cell>
          <cell r="L346" t="str">
            <v>HP-1.2mm×10P</v>
          </cell>
          <cell r="R346">
            <v>288</v>
          </cell>
          <cell r="T346" t="str">
            <v>ｍ</v>
          </cell>
          <cell r="U346">
            <v>292</v>
          </cell>
          <cell r="V346">
            <v>84096</v>
          </cell>
        </row>
        <row r="347">
          <cell r="I347" t="str">
            <v>耐熱電線</v>
          </cell>
          <cell r="L347" t="str">
            <v>HP-1.2mm×20P</v>
          </cell>
          <cell r="R347">
            <v>6</v>
          </cell>
          <cell r="T347" t="str">
            <v>ｍ</v>
          </cell>
          <cell r="U347">
            <v>588</v>
          </cell>
          <cell r="V347">
            <v>3528</v>
          </cell>
        </row>
        <row r="348">
          <cell r="I348" t="str">
            <v>耐熱電線</v>
          </cell>
          <cell r="L348" t="str">
            <v>HP-1.2mm×30P</v>
          </cell>
          <cell r="R348">
            <v>45</v>
          </cell>
          <cell r="T348" t="str">
            <v>ｍ</v>
          </cell>
          <cell r="U348">
            <v>880</v>
          </cell>
          <cell r="V348">
            <v>39600</v>
          </cell>
        </row>
        <row r="349">
          <cell r="I349" t="str">
            <v>ＡＥケーブル</v>
          </cell>
          <cell r="L349" t="str">
            <v>1.2mm×10P</v>
          </cell>
          <cell r="R349">
            <v>130</v>
          </cell>
          <cell r="T349" t="str">
            <v>ｍ</v>
          </cell>
          <cell r="U349">
            <v>277</v>
          </cell>
          <cell r="V349">
            <v>36010</v>
          </cell>
        </row>
        <row r="350">
          <cell r="I350" t="str">
            <v>同上布設材</v>
          </cell>
          <cell r="R350">
            <v>1</v>
          </cell>
          <cell r="T350" t="str">
            <v>式</v>
          </cell>
          <cell r="U350">
            <v>28533</v>
          </cell>
          <cell r="V350">
            <v>28533</v>
          </cell>
        </row>
        <row r="351">
          <cell r="I351" t="str">
            <v>電線管</v>
          </cell>
          <cell r="L351" t="str">
            <v>PF-16</v>
          </cell>
          <cell r="R351">
            <v>110</v>
          </cell>
          <cell r="T351" t="str">
            <v>ｍ</v>
          </cell>
          <cell r="U351">
            <v>52</v>
          </cell>
          <cell r="V351">
            <v>5720</v>
          </cell>
        </row>
        <row r="352">
          <cell r="I352" t="str">
            <v>電線管</v>
          </cell>
          <cell r="L352" t="str">
            <v>EP-25</v>
          </cell>
          <cell r="R352">
            <v>120</v>
          </cell>
          <cell r="T352" t="str">
            <v>ｍ</v>
          </cell>
          <cell r="U352">
            <v>153</v>
          </cell>
          <cell r="V352">
            <v>18360</v>
          </cell>
        </row>
        <row r="353">
          <cell r="I353" t="str">
            <v>電線管</v>
          </cell>
          <cell r="L353" t="str">
            <v>EP-31</v>
          </cell>
          <cell r="R353">
            <v>230</v>
          </cell>
          <cell r="T353" t="str">
            <v>ｍ</v>
          </cell>
          <cell r="U353">
            <v>217</v>
          </cell>
          <cell r="V353">
            <v>49910</v>
          </cell>
        </row>
        <row r="354">
          <cell r="I354" t="str">
            <v>同上付属品</v>
          </cell>
          <cell r="R354">
            <v>1</v>
          </cell>
          <cell r="T354" t="str">
            <v>式</v>
          </cell>
          <cell r="U354">
            <v>29596</v>
          </cell>
          <cell r="V354">
            <v>29596</v>
          </cell>
        </row>
        <row r="355">
          <cell r="I355" t="str">
            <v>アウトレットボックス</v>
          </cell>
          <cell r="L355" t="str">
            <v>四角中浅　カバー付</v>
          </cell>
          <cell r="R355">
            <v>24</v>
          </cell>
          <cell r="T355" t="str">
            <v>個</v>
          </cell>
          <cell r="U355">
            <v>130</v>
          </cell>
          <cell r="V355">
            <v>3120</v>
          </cell>
        </row>
        <row r="356">
          <cell r="I356" t="str">
            <v>アウトレットボックス</v>
          </cell>
          <cell r="L356" t="str">
            <v>四角大浅　カバー付</v>
          </cell>
          <cell r="R356">
            <v>1</v>
          </cell>
          <cell r="T356" t="str">
            <v>個</v>
          </cell>
          <cell r="U356">
            <v>290</v>
          </cell>
          <cell r="V356">
            <v>290</v>
          </cell>
        </row>
        <row r="357">
          <cell r="I357" t="str">
            <v>プルボックス</v>
          </cell>
          <cell r="L357" t="str">
            <v>200×200×150mm</v>
          </cell>
          <cell r="R357">
            <v>2</v>
          </cell>
          <cell r="T357" t="str">
            <v>個</v>
          </cell>
          <cell r="U357">
            <v>787</v>
          </cell>
          <cell r="V357">
            <v>1574</v>
          </cell>
        </row>
        <row r="358">
          <cell r="I358" t="str">
            <v>カバープレート</v>
          </cell>
          <cell r="L358" t="str">
            <v>角　1ｺ用　ﾌﾟﾗｽﾁｯｸ</v>
          </cell>
          <cell r="R358">
            <v>3</v>
          </cell>
          <cell r="T358" t="str">
            <v>枚</v>
          </cell>
          <cell r="U358">
            <v>116</v>
          </cell>
          <cell r="V358">
            <v>348</v>
          </cell>
        </row>
        <row r="359">
          <cell r="I359" t="str">
            <v>壁掛スピーカー</v>
          </cell>
          <cell r="L359" t="str">
            <v>ATT付　　3W</v>
          </cell>
          <cell r="R359">
            <v>3</v>
          </cell>
          <cell r="T359" t="str">
            <v>台</v>
          </cell>
          <cell r="U359">
            <v>4800</v>
          </cell>
          <cell r="V359">
            <v>14400</v>
          </cell>
        </row>
        <row r="360">
          <cell r="I360" t="str">
            <v>天井埋込スピーカー</v>
          </cell>
          <cell r="L360" t="str">
            <v>　　　　 3W</v>
          </cell>
          <cell r="R360">
            <v>16</v>
          </cell>
          <cell r="T360" t="str">
            <v>台</v>
          </cell>
          <cell r="U360">
            <v>5840</v>
          </cell>
          <cell r="V360">
            <v>93440</v>
          </cell>
        </row>
        <row r="361">
          <cell r="I361" t="str">
            <v>天井埋込スピーカー</v>
          </cell>
          <cell r="L361" t="str">
            <v>ATT付　　3W</v>
          </cell>
          <cell r="R361">
            <v>43</v>
          </cell>
          <cell r="T361" t="str">
            <v>台</v>
          </cell>
          <cell r="U361">
            <v>7200</v>
          </cell>
          <cell r="V361">
            <v>309600</v>
          </cell>
        </row>
        <row r="362">
          <cell r="I362" t="str">
            <v>天井開口補強費</v>
          </cell>
          <cell r="R362">
            <v>1</v>
          </cell>
          <cell r="T362" t="str">
            <v>式</v>
          </cell>
          <cell r="U362">
            <v>29500</v>
          </cell>
          <cell r="V362">
            <v>29500</v>
          </cell>
        </row>
        <row r="363">
          <cell r="I363" t="str">
            <v>防滴型スピーカー</v>
          </cell>
          <cell r="L363" t="str">
            <v xml:space="preserve">         5W</v>
          </cell>
          <cell r="R363">
            <v>2</v>
          </cell>
          <cell r="T363" t="str">
            <v>台</v>
          </cell>
          <cell r="U363">
            <v>10400</v>
          </cell>
          <cell r="V363">
            <v>20800</v>
          </cell>
        </row>
        <row r="364">
          <cell r="I364" t="str">
            <v>電源遮断ユニット</v>
          </cell>
          <cell r="R364">
            <v>1</v>
          </cell>
          <cell r="T364" t="str">
            <v>個</v>
          </cell>
          <cell r="U364">
            <v>12000</v>
          </cell>
          <cell r="V364">
            <v>12000</v>
          </cell>
        </row>
        <row r="365">
          <cell r="I365" t="str">
            <v>アッテネーター</v>
          </cell>
          <cell r="L365" t="str">
            <v xml:space="preserve">         1～6W</v>
          </cell>
          <cell r="R365">
            <v>15</v>
          </cell>
          <cell r="T365" t="str">
            <v>台</v>
          </cell>
          <cell r="U365">
            <v>2960</v>
          </cell>
          <cell r="V365">
            <v>44400</v>
          </cell>
        </row>
        <row r="366">
          <cell r="I366" t="str">
            <v>壁掛非常通常放送装置</v>
          </cell>
          <cell r="R366">
            <v>1</v>
          </cell>
          <cell r="T366" t="str">
            <v>台</v>
          </cell>
          <cell r="U366">
            <v>584000</v>
          </cell>
          <cell r="V366">
            <v>584000</v>
          </cell>
        </row>
        <row r="367">
          <cell r="I367" t="str">
            <v>非常通常遠隔操作器</v>
          </cell>
          <cell r="R367">
            <v>1</v>
          </cell>
          <cell r="T367" t="str">
            <v>台</v>
          </cell>
          <cell r="U367">
            <v>134400</v>
          </cell>
          <cell r="V367">
            <v>134400</v>
          </cell>
        </row>
        <row r="368">
          <cell r="I368" t="str">
            <v>消耗品・雑材</v>
          </cell>
          <cell r="L368" t="str">
            <v>区画貫通処置材共</v>
          </cell>
          <cell r="R368">
            <v>1</v>
          </cell>
          <cell r="T368" t="str">
            <v>式</v>
          </cell>
          <cell r="U368">
            <v>36254</v>
          </cell>
          <cell r="V368">
            <v>36254</v>
          </cell>
        </row>
        <row r="369">
          <cell r="I369" t="str">
            <v>調整試験費</v>
          </cell>
          <cell r="R369">
            <v>1</v>
          </cell>
          <cell r="T369" t="str">
            <v>式</v>
          </cell>
          <cell r="U369">
            <v>132000</v>
          </cell>
          <cell r="V369">
            <v>132000</v>
          </cell>
        </row>
        <row r="370">
          <cell r="I370" t="str">
            <v>官庁手続費</v>
          </cell>
          <cell r="R370">
            <v>1</v>
          </cell>
          <cell r="T370" t="str">
            <v>式</v>
          </cell>
          <cell r="U370">
            <v>96000</v>
          </cell>
          <cell r="V370">
            <v>96000</v>
          </cell>
        </row>
        <row r="371">
          <cell r="I371" t="str">
            <v>機器取付工事費</v>
          </cell>
          <cell r="R371">
            <v>1</v>
          </cell>
          <cell r="T371" t="str">
            <v>式</v>
          </cell>
          <cell r="U371">
            <v>220000</v>
          </cell>
          <cell r="V371">
            <v>220000</v>
          </cell>
        </row>
        <row r="372">
          <cell r="I372" t="str">
            <v>配線工事費</v>
          </cell>
          <cell r="R372">
            <v>1</v>
          </cell>
          <cell r="T372" t="str">
            <v>式</v>
          </cell>
          <cell r="U372">
            <v>1032570</v>
          </cell>
          <cell r="V372">
            <v>1032570</v>
          </cell>
        </row>
        <row r="373">
          <cell r="V373">
            <v>0</v>
          </cell>
        </row>
        <row r="374">
          <cell r="V374">
            <v>0</v>
          </cell>
        </row>
        <row r="375">
          <cell r="V375">
            <v>0</v>
          </cell>
        </row>
        <row r="376">
          <cell r="V376">
            <v>0</v>
          </cell>
        </row>
        <row r="377">
          <cell r="V377">
            <v>0</v>
          </cell>
        </row>
        <row r="378">
          <cell r="V378">
            <v>0</v>
          </cell>
        </row>
        <row r="379">
          <cell r="I379" t="str">
            <v>細　目　計</v>
          </cell>
          <cell r="V379">
            <v>3087037</v>
          </cell>
        </row>
        <row r="380">
          <cell r="V380">
            <v>0</v>
          </cell>
        </row>
        <row r="381">
          <cell r="F381">
            <v>8</v>
          </cell>
          <cell r="I381" t="str">
            <v>テレビ共聴設備工事</v>
          </cell>
          <cell r="V381">
            <v>0</v>
          </cell>
        </row>
        <row r="382">
          <cell r="V382">
            <v>0</v>
          </cell>
        </row>
        <row r="383">
          <cell r="I383" t="str">
            <v>同軸ケーブル</v>
          </cell>
          <cell r="L383" t="str">
            <v>S-5C-FB</v>
          </cell>
          <cell r="R383">
            <v>1238</v>
          </cell>
          <cell r="T383" t="str">
            <v>ｍ</v>
          </cell>
          <cell r="U383">
            <v>41</v>
          </cell>
          <cell r="V383">
            <v>50758</v>
          </cell>
        </row>
        <row r="384">
          <cell r="I384" t="str">
            <v>同軸ケーブル</v>
          </cell>
          <cell r="L384" t="str">
            <v>S-7C-FB</v>
          </cell>
          <cell r="R384">
            <v>121</v>
          </cell>
          <cell r="T384" t="str">
            <v>ｍ</v>
          </cell>
          <cell r="U384">
            <v>131</v>
          </cell>
          <cell r="V384">
            <v>15851</v>
          </cell>
        </row>
        <row r="385">
          <cell r="I385" t="str">
            <v>同上布設材</v>
          </cell>
          <cell r="R385">
            <v>1</v>
          </cell>
          <cell r="T385" t="str">
            <v>式</v>
          </cell>
          <cell r="U385">
            <v>9991</v>
          </cell>
          <cell r="V385">
            <v>9991</v>
          </cell>
        </row>
        <row r="386">
          <cell r="I386" t="str">
            <v>電線管</v>
          </cell>
          <cell r="L386" t="str">
            <v>PF-16</v>
          </cell>
          <cell r="R386">
            <v>482</v>
          </cell>
          <cell r="T386" t="str">
            <v>ｍ</v>
          </cell>
          <cell r="U386">
            <v>52</v>
          </cell>
          <cell r="V386">
            <v>25064</v>
          </cell>
        </row>
        <row r="387">
          <cell r="I387" t="str">
            <v>電線管</v>
          </cell>
          <cell r="L387" t="str">
            <v>PF-22</v>
          </cell>
          <cell r="R387">
            <v>94</v>
          </cell>
          <cell r="T387" t="str">
            <v>ｍ</v>
          </cell>
          <cell r="U387">
            <v>74</v>
          </cell>
          <cell r="V387">
            <v>6956</v>
          </cell>
        </row>
        <row r="388">
          <cell r="I388" t="str">
            <v>電線管</v>
          </cell>
          <cell r="L388" t="str">
            <v>EP-25</v>
          </cell>
          <cell r="R388">
            <v>30</v>
          </cell>
          <cell r="T388" t="str">
            <v>ｍ</v>
          </cell>
          <cell r="U388">
            <v>153</v>
          </cell>
          <cell r="V388">
            <v>4590</v>
          </cell>
        </row>
        <row r="389">
          <cell r="I389" t="str">
            <v>同上付属品</v>
          </cell>
          <cell r="R389">
            <v>1</v>
          </cell>
          <cell r="T389" t="str">
            <v>式</v>
          </cell>
          <cell r="U389">
            <v>14644</v>
          </cell>
          <cell r="V389">
            <v>14644</v>
          </cell>
        </row>
        <row r="390">
          <cell r="I390" t="str">
            <v>アウトレットボックス</v>
          </cell>
          <cell r="L390" t="str">
            <v>四角中浅　カバー付</v>
          </cell>
          <cell r="R390">
            <v>67</v>
          </cell>
          <cell r="T390" t="str">
            <v>個</v>
          </cell>
          <cell r="U390">
            <v>130</v>
          </cell>
          <cell r="V390">
            <v>8710</v>
          </cell>
        </row>
        <row r="391">
          <cell r="I391" t="str">
            <v>直列ユニット</v>
          </cell>
          <cell r="L391" t="str">
            <v>端末　ﾌﾟﾗｽﾌﾟﾚｰﾄ付</v>
          </cell>
          <cell r="R391">
            <v>20</v>
          </cell>
          <cell r="T391" t="str">
            <v>組</v>
          </cell>
          <cell r="U391">
            <v>2680</v>
          </cell>
          <cell r="V391">
            <v>53600</v>
          </cell>
        </row>
        <row r="392">
          <cell r="I392" t="str">
            <v>直列ユニット</v>
          </cell>
          <cell r="L392" t="str">
            <v>送り　ﾌﾟﾗｽﾌﾟﾚｰﾄ付　</v>
          </cell>
          <cell r="R392">
            <v>47</v>
          </cell>
          <cell r="T392" t="str">
            <v>組</v>
          </cell>
          <cell r="U392">
            <v>2680</v>
          </cell>
          <cell r="V392">
            <v>125960</v>
          </cell>
        </row>
        <row r="393">
          <cell r="I393" t="str">
            <v>増幅器</v>
          </cell>
          <cell r="L393" t="str">
            <v>CS.BS.UV-2　40db以上</v>
          </cell>
          <cell r="R393">
            <v>3</v>
          </cell>
          <cell r="T393" t="str">
            <v>台</v>
          </cell>
          <cell r="U393">
            <v>112000</v>
          </cell>
          <cell r="V393">
            <v>336000</v>
          </cell>
        </row>
        <row r="394">
          <cell r="I394" t="str">
            <v>分岐器</v>
          </cell>
          <cell r="L394" t="str">
            <v>２分岐　CS-C2</v>
          </cell>
          <cell r="R394">
            <v>3</v>
          </cell>
          <cell r="T394" t="str">
            <v>個</v>
          </cell>
          <cell r="U394">
            <v>2480</v>
          </cell>
          <cell r="V394">
            <v>7440</v>
          </cell>
        </row>
        <row r="395">
          <cell r="I395" t="str">
            <v>分配器</v>
          </cell>
          <cell r="L395" t="str">
            <v>２分配　CS-D2</v>
          </cell>
          <cell r="R395">
            <v>1</v>
          </cell>
          <cell r="T395" t="str">
            <v>個</v>
          </cell>
          <cell r="U395">
            <v>3280</v>
          </cell>
          <cell r="V395">
            <v>3280</v>
          </cell>
        </row>
        <row r="396">
          <cell r="I396" t="str">
            <v>分配器</v>
          </cell>
          <cell r="L396" t="str">
            <v>４分配　CS-D4</v>
          </cell>
          <cell r="R396">
            <v>1</v>
          </cell>
          <cell r="T396" t="str">
            <v>個</v>
          </cell>
          <cell r="U396">
            <v>4560</v>
          </cell>
          <cell r="V396">
            <v>4560</v>
          </cell>
        </row>
        <row r="397">
          <cell r="I397" t="str">
            <v>分配器</v>
          </cell>
          <cell r="L397" t="str">
            <v>８分配　CS-D8</v>
          </cell>
          <cell r="R397">
            <v>2</v>
          </cell>
          <cell r="T397" t="str">
            <v>個</v>
          </cell>
          <cell r="U397">
            <v>8000</v>
          </cell>
          <cell r="V397">
            <v>16000</v>
          </cell>
        </row>
        <row r="398">
          <cell r="I398" t="str">
            <v>ＵＨＦアンテナ</v>
          </cell>
          <cell r="L398" t="str">
            <v>20素子（SUS）</v>
          </cell>
          <cell r="R398">
            <v>2</v>
          </cell>
          <cell r="T398" t="str">
            <v>本</v>
          </cell>
          <cell r="U398">
            <v>11200</v>
          </cell>
          <cell r="V398">
            <v>22400</v>
          </cell>
        </row>
        <row r="399">
          <cell r="I399" t="str">
            <v>ＢＳアンテナ</v>
          </cell>
          <cell r="L399" t="str">
            <v>75φ</v>
          </cell>
          <cell r="R399">
            <v>1</v>
          </cell>
          <cell r="T399" t="str">
            <v>基</v>
          </cell>
          <cell r="U399">
            <v>64000</v>
          </cell>
          <cell r="V399">
            <v>64000</v>
          </cell>
        </row>
        <row r="400">
          <cell r="I400" t="str">
            <v>屋外用混合器</v>
          </cell>
          <cell r="L400" t="str">
            <v>MIX　U/U</v>
          </cell>
          <cell r="R400">
            <v>1</v>
          </cell>
          <cell r="T400" t="str">
            <v>個</v>
          </cell>
          <cell r="U400">
            <v>9360</v>
          </cell>
          <cell r="V400">
            <v>9360</v>
          </cell>
        </row>
        <row r="401">
          <cell r="I401" t="str">
            <v>アンテナマスト</v>
          </cell>
          <cell r="L401" t="str">
            <v>自立　4.0m　台座共</v>
          </cell>
          <cell r="R401">
            <v>1</v>
          </cell>
          <cell r="T401" t="str">
            <v>組</v>
          </cell>
          <cell r="U401">
            <v>88000</v>
          </cell>
          <cell r="V401">
            <v>88000</v>
          </cell>
        </row>
        <row r="402">
          <cell r="I402" t="str">
            <v>消耗品・雑材</v>
          </cell>
          <cell r="R402">
            <v>1</v>
          </cell>
          <cell r="T402" t="str">
            <v>式</v>
          </cell>
          <cell r="U402">
            <v>48880</v>
          </cell>
          <cell r="V402">
            <v>48880</v>
          </cell>
        </row>
        <row r="403">
          <cell r="I403" t="str">
            <v>機器取付工事費</v>
          </cell>
          <cell r="R403">
            <v>1</v>
          </cell>
          <cell r="T403" t="str">
            <v>式</v>
          </cell>
          <cell r="U403">
            <v>252000</v>
          </cell>
          <cell r="V403">
            <v>252000</v>
          </cell>
        </row>
        <row r="404">
          <cell r="I404" t="str">
            <v>配線工事費</v>
          </cell>
          <cell r="R404">
            <v>1</v>
          </cell>
          <cell r="T404" t="str">
            <v>式</v>
          </cell>
          <cell r="U404">
            <v>1288854</v>
          </cell>
          <cell r="V404">
            <v>1288854</v>
          </cell>
        </row>
        <row r="405">
          <cell r="I405" t="str">
            <v>調整試験費</v>
          </cell>
          <cell r="R405">
            <v>1</v>
          </cell>
          <cell r="T405" t="str">
            <v>式</v>
          </cell>
          <cell r="U405">
            <v>176000</v>
          </cell>
          <cell r="V405">
            <v>176000</v>
          </cell>
        </row>
        <row r="406">
          <cell r="V406">
            <v>0</v>
          </cell>
        </row>
        <row r="407">
          <cell r="V407">
            <v>0</v>
          </cell>
        </row>
        <row r="408">
          <cell r="V408">
            <v>0</v>
          </cell>
        </row>
        <row r="409">
          <cell r="V409">
            <v>0</v>
          </cell>
        </row>
        <row r="410">
          <cell r="V410">
            <v>0</v>
          </cell>
        </row>
        <row r="411">
          <cell r="V411">
            <v>0</v>
          </cell>
        </row>
        <row r="412">
          <cell r="V412">
            <v>0</v>
          </cell>
        </row>
        <row r="413">
          <cell r="V413">
            <v>0</v>
          </cell>
        </row>
        <row r="414">
          <cell r="V414">
            <v>0</v>
          </cell>
        </row>
        <row r="415">
          <cell r="V415">
            <v>0</v>
          </cell>
        </row>
        <row r="416">
          <cell r="V416">
            <v>0</v>
          </cell>
        </row>
        <row r="417">
          <cell r="V417">
            <v>0</v>
          </cell>
        </row>
        <row r="418">
          <cell r="V418">
            <v>0</v>
          </cell>
        </row>
        <row r="419">
          <cell r="I419" t="str">
            <v>細　目　計</v>
          </cell>
          <cell r="V419">
            <v>2632898</v>
          </cell>
        </row>
        <row r="420">
          <cell r="V420">
            <v>0</v>
          </cell>
        </row>
        <row r="421">
          <cell r="F421">
            <v>9</v>
          </cell>
          <cell r="I421" t="str">
            <v>ナースコール設備工事</v>
          </cell>
          <cell r="V421">
            <v>0</v>
          </cell>
        </row>
        <row r="422">
          <cell r="V422">
            <v>0</v>
          </cell>
        </row>
        <row r="423">
          <cell r="I423" t="str">
            <v>ＡＥケーブル</v>
          </cell>
          <cell r="L423" t="str">
            <v>0.9mm×2C</v>
          </cell>
          <cell r="R423">
            <v>34</v>
          </cell>
          <cell r="T423" t="str">
            <v>ｍ</v>
          </cell>
          <cell r="U423">
            <v>14</v>
          </cell>
          <cell r="V423">
            <v>476</v>
          </cell>
        </row>
        <row r="424">
          <cell r="I424" t="str">
            <v>ＡＥケーブル</v>
          </cell>
          <cell r="L424" t="str">
            <v>0.9mm×3C</v>
          </cell>
          <cell r="R424">
            <v>1211</v>
          </cell>
          <cell r="T424" t="str">
            <v>ｍ</v>
          </cell>
          <cell r="U424">
            <v>21</v>
          </cell>
          <cell r="V424">
            <v>25431</v>
          </cell>
        </row>
        <row r="425">
          <cell r="I425" t="str">
            <v>ＡＥケーブル</v>
          </cell>
          <cell r="L425" t="str">
            <v>0.9mm×4C</v>
          </cell>
          <cell r="R425">
            <v>68</v>
          </cell>
          <cell r="T425" t="str">
            <v>ｍ</v>
          </cell>
          <cell r="U425">
            <v>24</v>
          </cell>
          <cell r="V425">
            <v>1632</v>
          </cell>
        </row>
        <row r="426">
          <cell r="I426" t="str">
            <v>ＣＰＥＶケーブル</v>
          </cell>
          <cell r="L426" t="str">
            <v>0.9mm×3P</v>
          </cell>
          <cell r="R426">
            <v>367</v>
          </cell>
          <cell r="T426" t="str">
            <v>ｍ</v>
          </cell>
          <cell r="U426">
            <v>70</v>
          </cell>
          <cell r="V426">
            <v>25690</v>
          </cell>
        </row>
        <row r="427">
          <cell r="I427" t="str">
            <v>ＣＰＥＶケーブル</v>
          </cell>
          <cell r="L427" t="str">
            <v>0.9mm×5P</v>
          </cell>
          <cell r="R427">
            <v>5</v>
          </cell>
          <cell r="T427" t="str">
            <v>ｍ</v>
          </cell>
          <cell r="U427">
            <v>107</v>
          </cell>
          <cell r="V427">
            <v>535</v>
          </cell>
        </row>
        <row r="428">
          <cell r="I428" t="str">
            <v>電線管</v>
          </cell>
          <cell r="L428" t="str">
            <v>PF-16</v>
          </cell>
          <cell r="R428">
            <v>1313</v>
          </cell>
          <cell r="T428" t="str">
            <v>ｍ</v>
          </cell>
          <cell r="U428">
            <v>52</v>
          </cell>
          <cell r="V428">
            <v>68276</v>
          </cell>
        </row>
        <row r="429">
          <cell r="I429" t="str">
            <v>電線管</v>
          </cell>
          <cell r="L429" t="str">
            <v>PE-22</v>
          </cell>
          <cell r="R429">
            <v>372</v>
          </cell>
          <cell r="T429" t="str">
            <v>ｍ</v>
          </cell>
          <cell r="U429">
            <v>74</v>
          </cell>
          <cell r="V429">
            <v>27528</v>
          </cell>
        </row>
        <row r="430">
          <cell r="I430" t="str">
            <v>同上付属品</v>
          </cell>
          <cell r="R430">
            <v>1</v>
          </cell>
          <cell r="T430" t="str">
            <v>式</v>
          </cell>
          <cell r="U430">
            <v>38322</v>
          </cell>
          <cell r="V430">
            <v>38322</v>
          </cell>
        </row>
        <row r="431">
          <cell r="I431" t="str">
            <v>アウトレットボックス</v>
          </cell>
          <cell r="L431" t="str">
            <v>四角中浅　カバー付</v>
          </cell>
          <cell r="R431">
            <v>63</v>
          </cell>
          <cell r="T431" t="str">
            <v>個</v>
          </cell>
          <cell r="U431">
            <v>130</v>
          </cell>
          <cell r="V431">
            <v>8190</v>
          </cell>
        </row>
        <row r="432">
          <cell r="I432" t="str">
            <v>アウトレットボックス</v>
          </cell>
          <cell r="L432" t="str">
            <v>四角大浅　カバー付</v>
          </cell>
          <cell r="R432">
            <v>58</v>
          </cell>
          <cell r="T432" t="str">
            <v>個</v>
          </cell>
          <cell r="U432">
            <v>290</v>
          </cell>
          <cell r="V432">
            <v>16820</v>
          </cell>
        </row>
        <row r="433">
          <cell r="I433" t="str">
            <v>スイッチボックス</v>
          </cell>
          <cell r="L433" t="str">
            <v>3ｺ用　塗代付</v>
          </cell>
          <cell r="R433">
            <v>25</v>
          </cell>
          <cell r="T433" t="str">
            <v>個</v>
          </cell>
          <cell r="U433">
            <v>462</v>
          </cell>
          <cell r="V433">
            <v>11550</v>
          </cell>
        </row>
        <row r="434">
          <cell r="I434" t="str">
            <v>ボード型親機</v>
          </cell>
          <cell r="L434" t="str">
            <v>40局用　NFX-40MB-LC</v>
          </cell>
          <cell r="R434">
            <v>2</v>
          </cell>
          <cell r="T434" t="str">
            <v>台</v>
          </cell>
          <cell r="U434">
            <v>624000</v>
          </cell>
          <cell r="V434">
            <v>1248000</v>
          </cell>
        </row>
        <row r="435">
          <cell r="I435" t="str">
            <v>制御装置</v>
          </cell>
          <cell r="L435" t="str">
            <v>NFX-3X-DN</v>
          </cell>
          <cell r="R435">
            <v>2</v>
          </cell>
          <cell r="T435" t="str">
            <v>台</v>
          </cell>
          <cell r="U435">
            <v>760000</v>
          </cell>
          <cell r="V435">
            <v>1520000</v>
          </cell>
        </row>
        <row r="436">
          <cell r="I436" t="str">
            <v>集合廊下灯</v>
          </cell>
          <cell r="L436" t="str">
            <v>(4床用)　  NRR-3X-4</v>
          </cell>
          <cell r="R436">
            <v>13</v>
          </cell>
          <cell r="T436" t="str">
            <v>個</v>
          </cell>
          <cell r="U436">
            <v>55200</v>
          </cell>
          <cell r="V436">
            <v>717600</v>
          </cell>
        </row>
        <row r="437">
          <cell r="I437" t="str">
            <v>集合廊下灯</v>
          </cell>
          <cell r="L437" t="str">
            <v>(2床用)　  NRR-3X-2</v>
          </cell>
          <cell r="R437">
            <v>1</v>
          </cell>
          <cell r="T437" t="str">
            <v>個</v>
          </cell>
          <cell r="U437">
            <v>47200</v>
          </cell>
          <cell r="V437">
            <v>47200</v>
          </cell>
        </row>
        <row r="438">
          <cell r="I438" t="str">
            <v>集合廊下灯</v>
          </cell>
          <cell r="L438" t="str">
            <v>(1床用)　  NRR-3X-1</v>
          </cell>
          <cell r="R438">
            <v>4</v>
          </cell>
          <cell r="T438" t="str">
            <v>個</v>
          </cell>
          <cell r="U438">
            <v>43200</v>
          </cell>
          <cell r="V438">
            <v>172800</v>
          </cell>
        </row>
        <row r="439">
          <cell r="I439" t="str">
            <v>ナースコール子機</v>
          </cell>
          <cell r="L439" t="str">
            <v>(ｺﾝｾﾝﾄ)　  NFR-H2S-L</v>
          </cell>
          <cell r="R439">
            <v>58</v>
          </cell>
          <cell r="T439" t="str">
            <v>個</v>
          </cell>
          <cell r="U439">
            <v>8800</v>
          </cell>
          <cell r="V439">
            <v>510400</v>
          </cell>
        </row>
        <row r="440">
          <cell r="I440" t="str">
            <v>ナースコール子機</v>
          </cell>
          <cell r="L440" t="str">
            <v>(ﾊﾝﾄﾞ型)   NF-SB,NFR-8</v>
          </cell>
          <cell r="R440">
            <v>58</v>
          </cell>
          <cell r="T440" t="str">
            <v>個</v>
          </cell>
          <cell r="U440">
            <v>10400</v>
          </cell>
          <cell r="V440">
            <v>603200</v>
          </cell>
        </row>
        <row r="441">
          <cell r="I441" t="str">
            <v>３系統用トイレアダプター</v>
          </cell>
          <cell r="L441" t="str">
            <v xml:space="preserve">           NFR-TA-3</v>
          </cell>
          <cell r="R441">
            <v>5</v>
          </cell>
          <cell r="T441" t="str">
            <v>個</v>
          </cell>
          <cell r="U441">
            <v>56000</v>
          </cell>
          <cell r="V441">
            <v>280000</v>
          </cell>
        </row>
        <row r="442">
          <cell r="I442" t="str">
            <v>トイレ呼出ボタン</v>
          </cell>
          <cell r="L442" t="str">
            <v>ひも付　   NFR-72H</v>
          </cell>
          <cell r="R442">
            <v>24</v>
          </cell>
          <cell r="T442" t="str">
            <v>個</v>
          </cell>
          <cell r="U442">
            <v>6240</v>
          </cell>
          <cell r="V442">
            <v>149760</v>
          </cell>
        </row>
        <row r="443">
          <cell r="I443" t="str">
            <v>代表廊下灯</v>
          </cell>
          <cell r="L443" t="str">
            <v xml:space="preserve">           NFR-4</v>
          </cell>
          <cell r="R443">
            <v>11</v>
          </cell>
          <cell r="T443" t="str">
            <v>個</v>
          </cell>
          <cell r="U443">
            <v>3200</v>
          </cell>
          <cell r="V443">
            <v>35200</v>
          </cell>
        </row>
        <row r="444">
          <cell r="I444" t="str">
            <v>復旧ボタン</v>
          </cell>
          <cell r="L444" t="str">
            <v xml:space="preserve">           NFR-2</v>
          </cell>
          <cell r="R444">
            <v>11</v>
          </cell>
          <cell r="T444" t="str">
            <v>個</v>
          </cell>
          <cell r="U444">
            <v>1440</v>
          </cell>
          <cell r="V444">
            <v>15840</v>
          </cell>
        </row>
        <row r="445">
          <cell r="I445" t="str">
            <v>浴室用呼出引輪</v>
          </cell>
          <cell r="L445" t="str">
            <v>(WP)</v>
          </cell>
          <cell r="R445">
            <v>2</v>
          </cell>
          <cell r="T445" t="str">
            <v>個</v>
          </cell>
          <cell r="U445">
            <v>36000</v>
          </cell>
          <cell r="V445">
            <v>72000</v>
          </cell>
        </row>
        <row r="446">
          <cell r="I446" t="str">
            <v>３窓用呼出表示器</v>
          </cell>
          <cell r="L446" t="str">
            <v xml:space="preserve">           CBN-3C</v>
          </cell>
          <cell r="R446">
            <v>1</v>
          </cell>
          <cell r="T446" t="str">
            <v>台</v>
          </cell>
          <cell r="U446">
            <v>126400</v>
          </cell>
          <cell r="V446">
            <v>126400</v>
          </cell>
        </row>
        <row r="447">
          <cell r="I447" t="str">
            <v>廊下灯</v>
          </cell>
          <cell r="L447" t="str">
            <v xml:space="preserve">           NBR-4A-C</v>
          </cell>
          <cell r="R447">
            <v>3</v>
          </cell>
          <cell r="T447" t="str">
            <v>個</v>
          </cell>
          <cell r="U447">
            <v>2800</v>
          </cell>
          <cell r="V447">
            <v>8400</v>
          </cell>
        </row>
        <row r="448">
          <cell r="I448" t="str">
            <v>復旧ボタン</v>
          </cell>
          <cell r="L448" t="str">
            <v xml:space="preserve">           NBR-2A-C</v>
          </cell>
          <cell r="R448">
            <v>3</v>
          </cell>
          <cell r="T448" t="str">
            <v>個</v>
          </cell>
          <cell r="U448">
            <v>2000</v>
          </cell>
          <cell r="V448">
            <v>6000</v>
          </cell>
        </row>
        <row r="449">
          <cell r="I449" t="str">
            <v>トイレ呼出ボタン</v>
          </cell>
          <cell r="L449" t="str">
            <v>(引きﾋﾓ付) NBR-7HW</v>
          </cell>
          <cell r="R449">
            <v>7</v>
          </cell>
          <cell r="T449" t="str">
            <v>個</v>
          </cell>
          <cell r="U449">
            <v>6000</v>
          </cell>
          <cell r="V449">
            <v>42000</v>
          </cell>
        </row>
        <row r="450">
          <cell r="I450" t="str">
            <v>浴室用呼出引輪</v>
          </cell>
          <cell r="L450" t="str">
            <v xml:space="preserve">           NR-7BLA-P</v>
          </cell>
          <cell r="R450">
            <v>2</v>
          </cell>
          <cell r="T450" t="str">
            <v>個</v>
          </cell>
          <cell r="U450">
            <v>30560</v>
          </cell>
          <cell r="V450">
            <v>61120</v>
          </cell>
        </row>
        <row r="451">
          <cell r="I451" t="str">
            <v>ボード型親機用記名カード</v>
          </cell>
          <cell r="L451" t="str">
            <v xml:space="preserve">           NFR-CA-W</v>
          </cell>
          <cell r="R451">
            <v>4</v>
          </cell>
          <cell r="T451" t="str">
            <v>個</v>
          </cell>
          <cell r="U451">
            <v>2000</v>
          </cell>
          <cell r="V451">
            <v>8000</v>
          </cell>
        </row>
        <row r="452">
          <cell r="I452" t="str">
            <v>集合廊下灯用記名カード</v>
          </cell>
          <cell r="L452" t="str">
            <v xml:space="preserve">           NFR-CC-W</v>
          </cell>
          <cell r="R452">
            <v>4</v>
          </cell>
          <cell r="T452" t="str">
            <v>個</v>
          </cell>
          <cell r="U452">
            <v>2000</v>
          </cell>
          <cell r="V452">
            <v>8000</v>
          </cell>
        </row>
        <row r="453">
          <cell r="I453" t="str">
            <v>消耗品・雑材</v>
          </cell>
          <cell r="R453">
            <v>1</v>
          </cell>
          <cell r="T453" t="str">
            <v>式</v>
          </cell>
          <cell r="U453">
            <v>31636</v>
          </cell>
          <cell r="V453">
            <v>31636</v>
          </cell>
        </row>
        <row r="454">
          <cell r="I454" t="str">
            <v>機器取付工事費</v>
          </cell>
          <cell r="R454">
            <v>1</v>
          </cell>
          <cell r="T454" t="str">
            <v>式</v>
          </cell>
          <cell r="U454">
            <v>1750000</v>
          </cell>
          <cell r="V454">
            <v>1750000</v>
          </cell>
        </row>
        <row r="455">
          <cell r="I455" t="str">
            <v>配線工事費</v>
          </cell>
          <cell r="R455">
            <v>1</v>
          </cell>
          <cell r="T455" t="str">
            <v>式</v>
          </cell>
          <cell r="U455">
            <v>1764522</v>
          </cell>
          <cell r="V455">
            <v>1764522</v>
          </cell>
        </row>
        <row r="456">
          <cell r="I456" t="str">
            <v>調整試験費</v>
          </cell>
          <cell r="R456">
            <v>1</v>
          </cell>
          <cell r="T456" t="str">
            <v>式</v>
          </cell>
          <cell r="U456">
            <v>400000</v>
          </cell>
          <cell r="V456">
            <v>400000</v>
          </cell>
        </row>
        <row r="457">
          <cell r="V457">
            <v>0</v>
          </cell>
        </row>
        <row r="458">
          <cell r="V458">
            <v>0</v>
          </cell>
        </row>
        <row r="459">
          <cell r="I459" t="str">
            <v>細　目　計</v>
          </cell>
          <cell r="V459">
            <v>9802528</v>
          </cell>
        </row>
        <row r="460">
          <cell r="V460">
            <v>0</v>
          </cell>
        </row>
        <row r="461">
          <cell r="F461">
            <v>10</v>
          </cell>
          <cell r="I461" t="str">
            <v>非常用発電機設備工事</v>
          </cell>
          <cell r="V461">
            <v>0</v>
          </cell>
        </row>
        <row r="462">
          <cell r="V462">
            <v>0</v>
          </cell>
        </row>
        <row r="463">
          <cell r="I463" t="str">
            <v>非常用ディーゼル発電機</v>
          </cell>
          <cell r="L463" t="str">
            <v>47KVA　低騒音　
自動起動盤,電源切替盤,燃料ﾀﾝｸ,ﾗｼﾞｴｰﾀｰ付</v>
          </cell>
          <cell r="R463">
            <v>1</v>
          </cell>
          <cell r="T463" t="str">
            <v>台</v>
          </cell>
          <cell r="U463">
            <v>6500000</v>
          </cell>
          <cell r="V463">
            <v>6500000</v>
          </cell>
        </row>
        <row r="464">
          <cell r="I464" t="str">
            <v>据付工事費</v>
          </cell>
          <cell r="R464">
            <v>1</v>
          </cell>
          <cell r="T464" t="str">
            <v>式</v>
          </cell>
          <cell r="U464">
            <v>36000</v>
          </cell>
          <cell r="V464">
            <v>36000</v>
          </cell>
        </row>
        <row r="465">
          <cell r="I465" t="str">
            <v>重量物揚重費</v>
          </cell>
          <cell r="R465">
            <v>1</v>
          </cell>
          <cell r="T465" t="str">
            <v>式</v>
          </cell>
          <cell r="U465">
            <v>150000</v>
          </cell>
          <cell r="V465">
            <v>150000</v>
          </cell>
        </row>
        <row r="466">
          <cell r="I466" t="str">
            <v>試運転・調整試験費</v>
          </cell>
          <cell r="R466">
            <v>1</v>
          </cell>
          <cell r="T466" t="str">
            <v>式</v>
          </cell>
          <cell r="U466">
            <v>150000</v>
          </cell>
          <cell r="V466">
            <v>150000</v>
          </cell>
        </row>
        <row r="467">
          <cell r="I467" t="str">
            <v>手続・消防立合費</v>
          </cell>
          <cell r="R467">
            <v>1</v>
          </cell>
          <cell r="T467" t="str">
            <v>式</v>
          </cell>
          <cell r="U467">
            <v>70000</v>
          </cell>
          <cell r="V467">
            <v>70000</v>
          </cell>
        </row>
        <row r="469">
          <cell r="V469">
            <v>0</v>
          </cell>
        </row>
        <row r="470">
          <cell r="V470">
            <v>0</v>
          </cell>
        </row>
        <row r="471">
          <cell r="V471">
            <v>0</v>
          </cell>
        </row>
        <row r="472">
          <cell r="V472">
            <v>0</v>
          </cell>
        </row>
        <row r="473">
          <cell r="V473">
            <v>0</v>
          </cell>
        </row>
        <row r="474">
          <cell r="V474">
            <v>0</v>
          </cell>
        </row>
        <row r="475">
          <cell r="V475">
            <v>0</v>
          </cell>
        </row>
        <row r="476">
          <cell r="V476">
            <v>0</v>
          </cell>
        </row>
        <row r="477">
          <cell r="V477">
            <v>0</v>
          </cell>
        </row>
        <row r="478">
          <cell r="V478">
            <v>0</v>
          </cell>
        </row>
        <row r="479">
          <cell r="I479" t="str">
            <v>細　目　計</v>
          </cell>
          <cell r="V479">
            <v>6906000</v>
          </cell>
        </row>
        <row r="480">
          <cell r="V480">
            <v>0</v>
          </cell>
        </row>
        <row r="481">
          <cell r="F481">
            <v>11</v>
          </cell>
          <cell r="I481" t="str">
            <v>自動火災報知設備</v>
          </cell>
          <cell r="V481">
            <v>0</v>
          </cell>
        </row>
        <row r="482">
          <cell r="V482">
            <v>0</v>
          </cell>
        </row>
        <row r="483">
          <cell r="I483" t="str">
            <v>警報用ケーブル</v>
          </cell>
          <cell r="L483" t="str">
            <v>ＡＥ0.9-2C（隠蔽）</v>
          </cell>
          <cell r="R483">
            <v>508</v>
          </cell>
          <cell r="T483" t="str">
            <v>ｍ</v>
          </cell>
          <cell r="U483">
            <v>15</v>
          </cell>
          <cell r="V483">
            <v>7620</v>
          </cell>
        </row>
        <row r="484">
          <cell r="I484" t="str">
            <v>警報用ケーブル</v>
          </cell>
          <cell r="L484" t="str">
            <v>ＡＥ0.9-4C（隠蔽）</v>
          </cell>
          <cell r="R484">
            <v>56</v>
          </cell>
          <cell r="T484" t="str">
            <v>ｍ</v>
          </cell>
          <cell r="U484">
            <v>28</v>
          </cell>
          <cell r="V484">
            <v>1568</v>
          </cell>
        </row>
        <row r="485">
          <cell r="I485" t="str">
            <v>耐熱ケーブル</v>
          </cell>
          <cell r="L485" t="str">
            <v>ＨＰ1.2-2C（隠蔽）</v>
          </cell>
          <cell r="R485">
            <v>56</v>
          </cell>
          <cell r="T485" t="str">
            <v>ｍ</v>
          </cell>
          <cell r="U485">
            <v>40</v>
          </cell>
          <cell r="V485">
            <v>2240</v>
          </cell>
        </row>
        <row r="486">
          <cell r="I486" t="str">
            <v>耐熱ケーブル</v>
          </cell>
          <cell r="L486" t="str">
            <v>ＨＰ1.2-2Ｃ（管内）</v>
          </cell>
          <cell r="R486">
            <v>2</v>
          </cell>
          <cell r="T486" t="str">
            <v>ｍ</v>
          </cell>
          <cell r="U486">
            <v>40</v>
          </cell>
          <cell r="V486">
            <v>80</v>
          </cell>
        </row>
        <row r="487">
          <cell r="I487" t="str">
            <v>耐熱ケーブル</v>
          </cell>
          <cell r="L487" t="str">
            <v>ＨＰ1.2-3Ｃ（管内）</v>
          </cell>
          <cell r="R487">
            <v>13</v>
          </cell>
          <cell r="T487" t="str">
            <v>ｍ</v>
          </cell>
          <cell r="U487">
            <v>56</v>
          </cell>
          <cell r="V487">
            <v>728</v>
          </cell>
        </row>
        <row r="488">
          <cell r="I488" t="str">
            <v>耐熱ケーブル</v>
          </cell>
          <cell r="L488" t="str">
            <v>HP1.2-3P(隠蔽）</v>
          </cell>
          <cell r="R488">
            <v>136</v>
          </cell>
          <cell r="T488" t="str">
            <v>ｍ</v>
          </cell>
          <cell r="U488">
            <v>134</v>
          </cell>
          <cell r="V488">
            <v>18224</v>
          </cell>
        </row>
        <row r="489">
          <cell r="I489" t="str">
            <v>耐熱ケーブル</v>
          </cell>
          <cell r="L489" t="str">
            <v>HP1.2-3P(管内）</v>
          </cell>
          <cell r="R489">
            <v>136</v>
          </cell>
          <cell r="T489" t="str">
            <v>ｍ</v>
          </cell>
          <cell r="U489">
            <v>134</v>
          </cell>
          <cell r="V489">
            <v>18224</v>
          </cell>
        </row>
        <row r="490">
          <cell r="I490" t="str">
            <v>耐熱ケーブル</v>
          </cell>
          <cell r="L490" t="str">
            <v>HP1.2-5P(管内）</v>
          </cell>
          <cell r="R490">
            <v>24</v>
          </cell>
          <cell r="T490" t="str">
            <v>ｍ</v>
          </cell>
          <cell r="U490">
            <v>178</v>
          </cell>
          <cell r="V490">
            <v>4272</v>
          </cell>
        </row>
        <row r="491">
          <cell r="I491" t="str">
            <v>耐熱ケーブル</v>
          </cell>
          <cell r="L491" t="str">
            <v>HP1.2-10P(管内）</v>
          </cell>
          <cell r="R491">
            <v>55</v>
          </cell>
          <cell r="T491" t="str">
            <v>ｍ</v>
          </cell>
          <cell r="U491">
            <v>338</v>
          </cell>
          <cell r="V491">
            <v>18590</v>
          </cell>
        </row>
        <row r="492">
          <cell r="I492" t="str">
            <v>電線管</v>
          </cell>
          <cell r="L492" t="str">
            <v>PF（16）　（隠蔽）</v>
          </cell>
          <cell r="R492">
            <v>26</v>
          </cell>
          <cell r="T492" t="str">
            <v>ｍ</v>
          </cell>
          <cell r="U492">
            <v>59</v>
          </cell>
          <cell r="V492">
            <v>1534</v>
          </cell>
        </row>
        <row r="493">
          <cell r="I493" t="str">
            <v>電線管</v>
          </cell>
          <cell r="L493" t="str">
            <v>PF（22）　（隠蔽）</v>
          </cell>
          <cell r="R493">
            <v>36</v>
          </cell>
          <cell r="T493" t="str">
            <v>ｍ</v>
          </cell>
          <cell r="U493">
            <v>83</v>
          </cell>
          <cell r="V493">
            <v>2988</v>
          </cell>
        </row>
        <row r="494">
          <cell r="I494" t="str">
            <v>電線管</v>
          </cell>
          <cell r="L494" t="str">
            <v>PF（28）　（隠蔽）</v>
          </cell>
          <cell r="R494">
            <v>53</v>
          </cell>
          <cell r="T494" t="str">
            <v>ｍ</v>
          </cell>
          <cell r="U494">
            <v>106</v>
          </cell>
          <cell r="V494">
            <v>5618</v>
          </cell>
        </row>
        <row r="495">
          <cell r="I495" t="str">
            <v>プリカチューブ</v>
          </cell>
          <cell r="L495" t="str">
            <v>17㎜被覆無し</v>
          </cell>
          <cell r="R495">
            <v>2</v>
          </cell>
          <cell r="T495" t="str">
            <v>ｍ</v>
          </cell>
          <cell r="U495">
            <v>247</v>
          </cell>
          <cell r="V495">
            <v>494</v>
          </cell>
        </row>
        <row r="496">
          <cell r="I496" t="str">
            <v>位置ボックス</v>
          </cell>
          <cell r="L496" t="str">
            <v>4角中浅　塗代付</v>
          </cell>
          <cell r="R496">
            <v>80</v>
          </cell>
          <cell r="T496" t="str">
            <v>個</v>
          </cell>
          <cell r="U496">
            <v>136</v>
          </cell>
          <cell r="V496">
            <v>10880</v>
          </cell>
        </row>
        <row r="497">
          <cell r="I497" t="str">
            <v>プルボックス</v>
          </cell>
          <cell r="L497" t="str">
            <v>100X100X100</v>
          </cell>
          <cell r="R497">
            <v>8</v>
          </cell>
          <cell r="T497" t="str">
            <v>個</v>
          </cell>
          <cell r="U497">
            <v>590</v>
          </cell>
          <cell r="V497">
            <v>4720</v>
          </cell>
        </row>
        <row r="498">
          <cell r="I498" t="str">
            <v>ｱｳﾄﾚｯﾄﾎﾞｯｸｽ</v>
          </cell>
          <cell r="L498" t="str">
            <v>大深カバー付</v>
          </cell>
          <cell r="R498">
            <v>4</v>
          </cell>
          <cell r="T498" t="str">
            <v>個</v>
          </cell>
          <cell r="U498">
            <v>306</v>
          </cell>
          <cell r="V498">
            <v>1224</v>
          </cell>
        </row>
        <row r="499">
          <cell r="I499" t="str">
            <v>P型1級複合受信機</v>
          </cell>
          <cell r="L499" t="str">
            <v>壁掛20回線　地図式</v>
          </cell>
          <cell r="R499">
            <v>1</v>
          </cell>
          <cell r="T499" t="str">
            <v>台</v>
          </cell>
          <cell r="U499">
            <v>472800</v>
          </cell>
          <cell r="V499">
            <v>472800</v>
          </cell>
        </row>
        <row r="500">
          <cell r="I500" t="str">
            <v>非常放送移信ユニット</v>
          </cell>
          <cell r="R500">
            <v>1</v>
          </cell>
          <cell r="T500" t="str">
            <v>個</v>
          </cell>
          <cell r="U500">
            <v>12000</v>
          </cell>
          <cell r="V500">
            <v>12000</v>
          </cell>
        </row>
        <row r="501">
          <cell r="I501" t="str">
            <v>地図作成費</v>
          </cell>
          <cell r="R501">
            <v>1</v>
          </cell>
          <cell r="T501" t="str">
            <v>式</v>
          </cell>
          <cell r="U501">
            <v>18000</v>
          </cell>
          <cell r="V501">
            <v>18000</v>
          </cell>
        </row>
        <row r="502">
          <cell r="I502" t="str">
            <v>P型1級総合盤</v>
          </cell>
          <cell r="L502" t="str">
            <v>非常放送対応型</v>
          </cell>
          <cell r="R502">
            <v>4</v>
          </cell>
          <cell r="T502" t="str">
            <v>面</v>
          </cell>
          <cell r="U502">
            <v>13560</v>
          </cell>
          <cell r="V502">
            <v>54240</v>
          </cell>
        </row>
        <row r="503">
          <cell r="I503" t="str">
            <v>差動式スポット型感知器</v>
          </cell>
          <cell r="L503" t="str">
            <v>２種</v>
          </cell>
          <cell r="R503">
            <v>58</v>
          </cell>
          <cell r="T503" t="str">
            <v>個</v>
          </cell>
          <cell r="U503">
            <v>2340</v>
          </cell>
          <cell r="V503">
            <v>135720</v>
          </cell>
        </row>
        <row r="504">
          <cell r="I504" t="str">
            <v>定温式スポット型感知器</v>
          </cell>
          <cell r="L504" t="str">
            <v>1種　防水型</v>
          </cell>
          <cell r="R504">
            <v>5</v>
          </cell>
          <cell r="T504" t="str">
            <v>個</v>
          </cell>
          <cell r="U504">
            <v>1620</v>
          </cell>
          <cell r="V504">
            <v>8100</v>
          </cell>
        </row>
        <row r="505">
          <cell r="I505" t="str">
            <v>定温式スポット型感知器</v>
          </cell>
          <cell r="L505" t="str">
            <v>特殊　防水型</v>
          </cell>
          <cell r="R505">
            <v>4</v>
          </cell>
          <cell r="T505" t="str">
            <v>個</v>
          </cell>
          <cell r="U505">
            <v>2160</v>
          </cell>
          <cell r="V505">
            <v>8640</v>
          </cell>
        </row>
        <row r="506">
          <cell r="I506" t="str">
            <v>定温式スポット型感知器</v>
          </cell>
          <cell r="L506" t="str">
            <v>耐酸型</v>
          </cell>
          <cell r="R506">
            <v>1</v>
          </cell>
          <cell r="T506" t="str">
            <v>個</v>
          </cell>
          <cell r="U506">
            <v>4200</v>
          </cell>
          <cell r="V506">
            <v>4200</v>
          </cell>
        </row>
        <row r="507">
          <cell r="I507" t="str">
            <v>光電式スポット型感知器</v>
          </cell>
          <cell r="L507" t="str">
            <v>2種</v>
          </cell>
          <cell r="R507">
            <v>8</v>
          </cell>
          <cell r="T507" t="str">
            <v>個</v>
          </cell>
          <cell r="U507">
            <v>13200</v>
          </cell>
          <cell r="V507">
            <v>105600</v>
          </cell>
        </row>
        <row r="508">
          <cell r="I508" t="str">
            <v>光電式スポット型感知器</v>
          </cell>
          <cell r="L508" t="str">
            <v>2種　点検口付</v>
          </cell>
          <cell r="R508">
            <v>1</v>
          </cell>
          <cell r="T508" t="str">
            <v>個</v>
          </cell>
          <cell r="U508">
            <v>19620</v>
          </cell>
          <cell r="V508">
            <v>19620</v>
          </cell>
        </row>
        <row r="509">
          <cell r="I509" t="str">
            <v>光電式スポット型感知器</v>
          </cell>
          <cell r="L509" t="str">
            <v>3種</v>
          </cell>
          <cell r="R509">
            <v>4</v>
          </cell>
          <cell r="T509" t="str">
            <v>個</v>
          </cell>
          <cell r="U509">
            <v>12000</v>
          </cell>
          <cell r="V509">
            <v>48000</v>
          </cell>
        </row>
        <row r="510">
          <cell r="I510" t="str">
            <v>自動閉鎖装置</v>
          </cell>
          <cell r="L510" t="str">
            <v>防火戸ラッチ式</v>
          </cell>
          <cell r="R510">
            <v>4</v>
          </cell>
          <cell r="T510" t="str">
            <v>個</v>
          </cell>
          <cell r="U510">
            <v>13500</v>
          </cell>
          <cell r="V510">
            <v>54000</v>
          </cell>
        </row>
        <row r="511">
          <cell r="I511" t="str">
            <v>消火器</v>
          </cell>
          <cell r="L511" t="str">
            <v>ABC10型</v>
          </cell>
          <cell r="R511">
            <v>9</v>
          </cell>
          <cell r="T511" t="str">
            <v>本</v>
          </cell>
          <cell r="U511">
            <v>8700</v>
          </cell>
          <cell r="V511">
            <v>78300</v>
          </cell>
        </row>
        <row r="512">
          <cell r="I512" t="str">
            <v>消火器スタンド</v>
          </cell>
          <cell r="L512" t="str">
            <v>ABC10型用</v>
          </cell>
          <cell r="R512">
            <v>8</v>
          </cell>
          <cell r="T512" t="str">
            <v>本</v>
          </cell>
          <cell r="U512">
            <v>1200</v>
          </cell>
          <cell r="V512">
            <v>9600</v>
          </cell>
        </row>
        <row r="513">
          <cell r="I513" t="str">
            <v>消火器格納箱</v>
          </cell>
          <cell r="L513" t="str">
            <v>ABC10型用　FRP製</v>
          </cell>
          <cell r="R513">
            <v>1</v>
          </cell>
          <cell r="T513" t="str">
            <v>本</v>
          </cell>
          <cell r="U513">
            <v>5400</v>
          </cell>
          <cell r="V513">
            <v>5400</v>
          </cell>
        </row>
        <row r="514">
          <cell r="I514" t="str">
            <v>消耗品雑材料</v>
          </cell>
          <cell r="R514">
            <v>1</v>
          </cell>
          <cell r="T514" t="str">
            <v>式</v>
          </cell>
          <cell r="U514">
            <v>43800</v>
          </cell>
          <cell r="V514">
            <v>43800</v>
          </cell>
        </row>
        <row r="515">
          <cell r="I515" t="str">
            <v>電工費</v>
          </cell>
          <cell r="R515">
            <v>1</v>
          </cell>
          <cell r="T515" t="str">
            <v>式</v>
          </cell>
          <cell r="U515">
            <v>357000</v>
          </cell>
          <cell r="V515">
            <v>357000</v>
          </cell>
        </row>
        <row r="516">
          <cell r="I516" t="str">
            <v>機器取付工事費</v>
          </cell>
          <cell r="R516">
            <v>1</v>
          </cell>
          <cell r="T516" t="str">
            <v>式</v>
          </cell>
          <cell r="U516">
            <v>346800</v>
          </cell>
          <cell r="V516">
            <v>346800</v>
          </cell>
        </row>
        <row r="517">
          <cell r="I517" t="str">
            <v>調整試験費</v>
          </cell>
          <cell r="R517">
            <v>1</v>
          </cell>
          <cell r="T517" t="str">
            <v>式</v>
          </cell>
          <cell r="U517">
            <v>104400</v>
          </cell>
          <cell r="V517">
            <v>104400</v>
          </cell>
        </row>
        <row r="518">
          <cell r="I518" t="str">
            <v>官庁届出費</v>
          </cell>
          <cell r="R518">
            <v>1</v>
          </cell>
          <cell r="T518" t="str">
            <v>式</v>
          </cell>
          <cell r="U518">
            <v>34800</v>
          </cell>
          <cell r="V518">
            <v>34800</v>
          </cell>
        </row>
        <row r="519">
          <cell r="V519">
            <v>0</v>
          </cell>
        </row>
        <row r="520">
          <cell r="V520">
            <v>0</v>
          </cell>
        </row>
        <row r="521">
          <cell r="V521">
            <v>0</v>
          </cell>
        </row>
        <row r="522">
          <cell r="V522">
            <v>0</v>
          </cell>
        </row>
        <row r="523">
          <cell r="V523">
            <v>0</v>
          </cell>
        </row>
        <row r="524">
          <cell r="V524">
            <v>0</v>
          </cell>
        </row>
        <row r="525">
          <cell r="V525">
            <v>0</v>
          </cell>
        </row>
        <row r="526">
          <cell r="V526">
            <v>0</v>
          </cell>
        </row>
        <row r="527">
          <cell r="V527">
            <v>0</v>
          </cell>
        </row>
        <row r="528">
          <cell r="V528">
            <v>0</v>
          </cell>
        </row>
        <row r="529">
          <cell r="V529">
            <v>0</v>
          </cell>
        </row>
        <row r="530">
          <cell r="V530">
            <v>0</v>
          </cell>
        </row>
        <row r="531">
          <cell r="V531">
            <v>0</v>
          </cell>
        </row>
        <row r="532">
          <cell r="V532">
            <v>0</v>
          </cell>
        </row>
        <row r="533">
          <cell r="V533">
            <v>0</v>
          </cell>
        </row>
        <row r="534">
          <cell r="V534">
            <v>0</v>
          </cell>
        </row>
        <row r="535">
          <cell r="V535">
            <v>0</v>
          </cell>
        </row>
        <row r="536">
          <cell r="V536">
            <v>0</v>
          </cell>
        </row>
        <row r="537">
          <cell r="V537">
            <v>0</v>
          </cell>
        </row>
        <row r="538">
          <cell r="V538">
            <v>0</v>
          </cell>
        </row>
        <row r="539">
          <cell r="I539" t="str">
            <v>細　目　計</v>
          </cell>
          <cell r="V539">
            <v>2020024</v>
          </cell>
        </row>
        <row r="540">
          <cell r="V540">
            <v>0</v>
          </cell>
        </row>
        <row r="541">
          <cell r="F541">
            <v>12</v>
          </cell>
          <cell r="I541" t="str">
            <v>非常通報設備</v>
          </cell>
          <cell r="V541">
            <v>0</v>
          </cell>
        </row>
        <row r="542">
          <cell r="V542">
            <v>0</v>
          </cell>
        </row>
        <row r="543">
          <cell r="I543" t="str">
            <v>非常通報装置</v>
          </cell>
          <cell r="R543">
            <v>1</v>
          </cell>
          <cell r="T543" t="str">
            <v>台</v>
          </cell>
          <cell r="U543">
            <v>108000</v>
          </cell>
          <cell r="V543">
            <v>108000</v>
          </cell>
        </row>
        <row r="544">
          <cell r="I544" t="str">
            <v>消耗品雑材料</v>
          </cell>
          <cell r="R544">
            <v>1</v>
          </cell>
          <cell r="T544" t="str">
            <v>式</v>
          </cell>
          <cell r="U544">
            <v>4800</v>
          </cell>
          <cell r="V544">
            <v>4800</v>
          </cell>
        </row>
        <row r="545">
          <cell r="I545" t="str">
            <v>工事費</v>
          </cell>
          <cell r="R545">
            <v>1</v>
          </cell>
          <cell r="T545" t="str">
            <v>式</v>
          </cell>
          <cell r="U545">
            <v>48000</v>
          </cell>
          <cell r="V545">
            <v>48000</v>
          </cell>
        </row>
        <row r="546">
          <cell r="I546" t="str">
            <v>調整試験費</v>
          </cell>
          <cell r="R546">
            <v>1</v>
          </cell>
          <cell r="T546" t="str">
            <v>式</v>
          </cell>
          <cell r="U546">
            <v>14400</v>
          </cell>
          <cell r="V546">
            <v>14400</v>
          </cell>
        </row>
        <row r="547">
          <cell r="I547" t="str">
            <v>手続・立合試験費</v>
          </cell>
          <cell r="R547">
            <v>1</v>
          </cell>
          <cell r="T547" t="str">
            <v>式</v>
          </cell>
          <cell r="U547">
            <v>39000</v>
          </cell>
          <cell r="V547">
            <v>39000</v>
          </cell>
        </row>
        <row r="548">
          <cell r="V548">
            <v>0</v>
          </cell>
        </row>
        <row r="549">
          <cell r="V549">
            <v>0</v>
          </cell>
        </row>
        <row r="550">
          <cell r="V550">
            <v>0</v>
          </cell>
        </row>
        <row r="551">
          <cell r="V551">
            <v>0</v>
          </cell>
        </row>
        <row r="552">
          <cell r="V552">
            <v>0</v>
          </cell>
        </row>
        <row r="553">
          <cell r="V553">
            <v>0</v>
          </cell>
        </row>
        <row r="554">
          <cell r="V554">
            <v>0</v>
          </cell>
        </row>
        <row r="555">
          <cell r="V555">
            <v>0</v>
          </cell>
        </row>
        <row r="556">
          <cell r="V556">
            <v>0</v>
          </cell>
        </row>
        <row r="557">
          <cell r="V557">
            <v>0</v>
          </cell>
        </row>
        <row r="558">
          <cell r="V558">
            <v>0</v>
          </cell>
        </row>
        <row r="559">
          <cell r="I559" t="str">
            <v>細　目　計</v>
          </cell>
          <cell r="V559">
            <v>214200</v>
          </cell>
        </row>
        <row r="560">
          <cell r="V560">
            <v>0</v>
          </cell>
        </row>
        <row r="561">
          <cell r="V561">
            <v>0</v>
          </cell>
        </row>
        <row r="562">
          <cell r="V562">
            <v>0</v>
          </cell>
        </row>
        <row r="563">
          <cell r="V563">
            <v>0</v>
          </cell>
        </row>
        <row r="564">
          <cell r="V564">
            <v>0</v>
          </cell>
        </row>
        <row r="565">
          <cell r="V565">
            <v>0</v>
          </cell>
        </row>
        <row r="566">
          <cell r="V566">
            <v>0</v>
          </cell>
        </row>
        <row r="567">
          <cell r="V567">
            <v>0</v>
          </cell>
        </row>
        <row r="568">
          <cell r="V568">
            <v>0</v>
          </cell>
        </row>
        <row r="569">
          <cell r="V569">
            <v>0</v>
          </cell>
        </row>
        <row r="570">
          <cell r="V570">
            <v>0</v>
          </cell>
        </row>
        <row r="571">
          <cell r="V571">
            <v>0</v>
          </cell>
        </row>
        <row r="572">
          <cell r="V572">
            <v>0</v>
          </cell>
        </row>
        <row r="573">
          <cell r="V573">
            <v>0</v>
          </cell>
        </row>
        <row r="574">
          <cell r="V574">
            <v>0</v>
          </cell>
        </row>
        <row r="575">
          <cell r="V575">
            <v>0</v>
          </cell>
        </row>
        <row r="576">
          <cell r="V576">
            <v>0</v>
          </cell>
        </row>
        <row r="577">
          <cell r="V577">
            <v>0</v>
          </cell>
        </row>
        <row r="578">
          <cell r="V578">
            <v>0</v>
          </cell>
        </row>
        <row r="579">
          <cell r="V579">
            <v>0</v>
          </cell>
        </row>
        <row r="580">
          <cell r="V580">
            <v>0</v>
          </cell>
        </row>
        <row r="581">
          <cell r="V581">
            <v>0</v>
          </cell>
        </row>
        <row r="582">
          <cell r="V582">
            <v>0</v>
          </cell>
        </row>
        <row r="583">
          <cell r="V583">
            <v>0</v>
          </cell>
        </row>
        <row r="584">
          <cell r="V584">
            <v>0</v>
          </cell>
        </row>
        <row r="585">
          <cell r="V585">
            <v>0</v>
          </cell>
        </row>
        <row r="586">
          <cell r="V586">
            <v>0</v>
          </cell>
        </row>
        <row r="587">
          <cell r="V587">
            <v>0</v>
          </cell>
        </row>
        <row r="588">
          <cell r="V588">
            <v>0</v>
          </cell>
        </row>
        <row r="589">
          <cell r="V589">
            <v>0</v>
          </cell>
        </row>
        <row r="590">
          <cell r="V590">
            <v>0</v>
          </cell>
        </row>
        <row r="591">
          <cell r="V591">
            <v>0</v>
          </cell>
        </row>
        <row r="592">
          <cell r="V592">
            <v>0</v>
          </cell>
        </row>
        <row r="593">
          <cell r="V593">
            <v>0</v>
          </cell>
        </row>
        <row r="594">
          <cell r="V594">
            <v>0</v>
          </cell>
        </row>
        <row r="595">
          <cell r="V595">
            <v>0</v>
          </cell>
        </row>
        <row r="596">
          <cell r="V596">
            <v>0</v>
          </cell>
        </row>
        <row r="597">
          <cell r="V597">
            <v>0</v>
          </cell>
        </row>
        <row r="598">
          <cell r="V598">
            <v>0</v>
          </cell>
        </row>
        <row r="599">
          <cell r="V599">
            <v>0</v>
          </cell>
        </row>
        <row r="600">
          <cell r="V600">
            <v>0</v>
          </cell>
        </row>
        <row r="601">
          <cell r="V601">
            <v>0</v>
          </cell>
        </row>
        <row r="602">
          <cell r="V602">
            <v>0</v>
          </cell>
        </row>
        <row r="603">
          <cell r="V603">
            <v>0</v>
          </cell>
        </row>
        <row r="604">
          <cell r="V604">
            <v>0</v>
          </cell>
        </row>
        <row r="605">
          <cell r="V605">
            <v>0</v>
          </cell>
        </row>
        <row r="606">
          <cell r="V606">
            <v>0</v>
          </cell>
        </row>
        <row r="607">
          <cell r="V607">
            <v>0</v>
          </cell>
        </row>
        <row r="608">
          <cell r="V608">
            <v>0</v>
          </cell>
        </row>
        <row r="609">
          <cell r="V609">
            <v>0</v>
          </cell>
        </row>
        <row r="610">
          <cell r="V610">
            <v>0</v>
          </cell>
        </row>
        <row r="611">
          <cell r="V611">
            <v>0</v>
          </cell>
        </row>
        <row r="612">
          <cell r="V612">
            <v>0</v>
          </cell>
        </row>
        <row r="613">
          <cell r="V613">
            <v>0</v>
          </cell>
        </row>
        <row r="614">
          <cell r="V614">
            <v>0</v>
          </cell>
        </row>
        <row r="615">
          <cell r="V615">
            <v>0</v>
          </cell>
        </row>
        <row r="616">
          <cell r="V616">
            <v>0</v>
          </cell>
        </row>
        <row r="617">
          <cell r="V617">
            <v>0</v>
          </cell>
        </row>
        <row r="618">
          <cell r="V618">
            <v>0</v>
          </cell>
        </row>
        <row r="619">
          <cell r="V619">
            <v>0</v>
          </cell>
        </row>
        <row r="620">
          <cell r="V620">
            <v>0</v>
          </cell>
        </row>
        <row r="621">
          <cell r="V621">
            <v>0</v>
          </cell>
        </row>
        <row r="622">
          <cell r="V622">
            <v>0</v>
          </cell>
        </row>
        <row r="623">
          <cell r="V623">
            <v>0</v>
          </cell>
        </row>
        <row r="624">
          <cell r="V624">
            <v>0</v>
          </cell>
        </row>
        <row r="625">
          <cell r="V625">
            <v>0</v>
          </cell>
        </row>
        <row r="626">
          <cell r="V626">
            <v>0</v>
          </cell>
        </row>
        <row r="627">
          <cell r="V627">
            <v>0</v>
          </cell>
        </row>
        <row r="628">
          <cell r="V628">
            <v>0</v>
          </cell>
        </row>
        <row r="629">
          <cell r="V629">
            <v>0</v>
          </cell>
        </row>
        <row r="630">
          <cell r="V630">
            <v>0</v>
          </cell>
        </row>
        <row r="631">
          <cell r="V631">
            <v>0</v>
          </cell>
        </row>
        <row r="632">
          <cell r="V632">
            <v>0</v>
          </cell>
        </row>
        <row r="633">
          <cell r="V633">
            <v>0</v>
          </cell>
        </row>
        <row r="634">
          <cell r="V634">
            <v>0</v>
          </cell>
        </row>
        <row r="635">
          <cell r="V635">
            <v>0</v>
          </cell>
        </row>
        <row r="636">
          <cell r="V636">
            <v>0</v>
          </cell>
        </row>
        <row r="637">
          <cell r="V637">
            <v>0</v>
          </cell>
        </row>
        <row r="638">
          <cell r="V638">
            <v>0</v>
          </cell>
        </row>
        <row r="639">
          <cell r="V639">
            <v>0</v>
          </cell>
        </row>
        <row r="640">
          <cell r="V640">
            <v>0</v>
          </cell>
        </row>
        <row r="641">
          <cell r="V641">
            <v>0</v>
          </cell>
        </row>
        <row r="642">
          <cell r="V642">
            <v>0</v>
          </cell>
        </row>
        <row r="643">
          <cell r="V643">
            <v>0</v>
          </cell>
        </row>
        <row r="644">
          <cell r="V644">
            <v>0</v>
          </cell>
        </row>
        <row r="645">
          <cell r="V645">
            <v>0</v>
          </cell>
        </row>
        <row r="646">
          <cell r="V646">
            <v>0</v>
          </cell>
        </row>
        <row r="647">
          <cell r="V647">
            <v>0</v>
          </cell>
        </row>
        <row r="648">
          <cell r="V648">
            <v>0</v>
          </cell>
        </row>
        <row r="649">
          <cell r="V649">
            <v>0</v>
          </cell>
        </row>
        <row r="650">
          <cell r="V650">
            <v>0</v>
          </cell>
        </row>
        <row r="651">
          <cell r="V651">
            <v>0</v>
          </cell>
        </row>
        <row r="652">
          <cell r="V652">
            <v>0</v>
          </cell>
        </row>
        <row r="653">
          <cell r="V653">
            <v>0</v>
          </cell>
        </row>
        <row r="654">
          <cell r="V654">
            <v>0</v>
          </cell>
        </row>
        <row r="655">
          <cell r="V655">
            <v>0</v>
          </cell>
        </row>
        <row r="656">
          <cell r="V656">
            <v>0</v>
          </cell>
        </row>
        <row r="657">
          <cell r="V657">
            <v>0</v>
          </cell>
        </row>
        <row r="658">
          <cell r="V658">
            <v>0</v>
          </cell>
        </row>
        <row r="659">
          <cell r="V659">
            <v>0</v>
          </cell>
        </row>
        <row r="660">
          <cell r="V660">
            <v>0</v>
          </cell>
        </row>
        <row r="661">
          <cell r="V661">
            <v>0</v>
          </cell>
        </row>
        <row r="662">
          <cell r="V662">
            <v>0</v>
          </cell>
        </row>
        <row r="663">
          <cell r="V663">
            <v>0</v>
          </cell>
        </row>
        <row r="664">
          <cell r="V664">
            <v>0</v>
          </cell>
        </row>
        <row r="665">
          <cell r="V665">
            <v>0</v>
          </cell>
        </row>
        <row r="666">
          <cell r="V666">
            <v>0</v>
          </cell>
        </row>
        <row r="667">
          <cell r="V667">
            <v>0</v>
          </cell>
        </row>
        <row r="668">
          <cell r="V668">
            <v>0</v>
          </cell>
        </row>
        <row r="669">
          <cell r="V669">
            <v>0</v>
          </cell>
        </row>
        <row r="670">
          <cell r="V670">
            <v>0</v>
          </cell>
        </row>
        <row r="671">
          <cell r="V671">
            <v>0</v>
          </cell>
        </row>
        <row r="672">
          <cell r="V672">
            <v>0</v>
          </cell>
        </row>
        <row r="673">
          <cell r="V673">
            <v>0</v>
          </cell>
        </row>
        <row r="674">
          <cell r="V674">
            <v>0</v>
          </cell>
        </row>
        <row r="675">
          <cell r="V675">
            <v>0</v>
          </cell>
        </row>
        <row r="676">
          <cell r="V676">
            <v>0</v>
          </cell>
        </row>
        <row r="677">
          <cell r="V677">
            <v>0</v>
          </cell>
        </row>
        <row r="678">
          <cell r="V678">
            <v>0</v>
          </cell>
        </row>
        <row r="679">
          <cell r="V679">
            <v>0</v>
          </cell>
        </row>
        <row r="680">
          <cell r="V680">
            <v>0</v>
          </cell>
        </row>
        <row r="681">
          <cell r="V681">
            <v>0</v>
          </cell>
        </row>
        <row r="682">
          <cell r="V682">
            <v>0</v>
          </cell>
        </row>
        <row r="683">
          <cell r="V683">
            <v>0</v>
          </cell>
        </row>
        <row r="684">
          <cell r="V684">
            <v>0</v>
          </cell>
        </row>
        <row r="685">
          <cell r="V685">
            <v>0</v>
          </cell>
        </row>
        <row r="686">
          <cell r="V686">
            <v>0</v>
          </cell>
        </row>
        <row r="687">
          <cell r="V687">
            <v>0</v>
          </cell>
        </row>
        <row r="688">
          <cell r="V688">
            <v>0</v>
          </cell>
        </row>
        <row r="689">
          <cell r="V689">
            <v>0</v>
          </cell>
        </row>
        <row r="690">
          <cell r="V690">
            <v>0</v>
          </cell>
        </row>
        <row r="691">
          <cell r="V691">
            <v>0</v>
          </cell>
        </row>
        <row r="692">
          <cell r="V692">
            <v>0</v>
          </cell>
        </row>
        <row r="693">
          <cell r="V693">
            <v>0</v>
          </cell>
        </row>
        <row r="694">
          <cell r="V694">
            <v>0</v>
          </cell>
        </row>
        <row r="695">
          <cell r="V695">
            <v>0</v>
          </cell>
        </row>
        <row r="696">
          <cell r="V696">
            <v>0</v>
          </cell>
        </row>
        <row r="697">
          <cell r="V697">
            <v>0</v>
          </cell>
        </row>
        <row r="698">
          <cell r="V698">
            <v>0</v>
          </cell>
        </row>
        <row r="699">
          <cell r="V699">
            <v>0</v>
          </cell>
        </row>
        <row r="700">
          <cell r="V700">
            <v>0</v>
          </cell>
        </row>
        <row r="701">
          <cell r="V701">
            <v>0</v>
          </cell>
        </row>
        <row r="702">
          <cell r="V702">
            <v>0</v>
          </cell>
        </row>
        <row r="703">
          <cell r="V703">
            <v>0</v>
          </cell>
        </row>
        <row r="704">
          <cell r="V704">
            <v>0</v>
          </cell>
        </row>
        <row r="705">
          <cell r="V705">
            <v>0</v>
          </cell>
        </row>
        <row r="706">
          <cell r="V706">
            <v>0</v>
          </cell>
        </row>
        <row r="707">
          <cell r="V707">
            <v>0</v>
          </cell>
        </row>
        <row r="708">
          <cell r="V708">
            <v>0</v>
          </cell>
        </row>
        <row r="709">
          <cell r="V709">
            <v>0</v>
          </cell>
        </row>
        <row r="710">
          <cell r="V710">
            <v>0</v>
          </cell>
        </row>
        <row r="711">
          <cell r="V711">
            <v>0</v>
          </cell>
        </row>
        <row r="712">
          <cell r="V712">
            <v>0</v>
          </cell>
        </row>
        <row r="713">
          <cell r="V713">
            <v>0</v>
          </cell>
        </row>
        <row r="714">
          <cell r="V714">
            <v>0</v>
          </cell>
        </row>
        <row r="715">
          <cell r="V715">
            <v>0</v>
          </cell>
        </row>
        <row r="716">
          <cell r="V716">
            <v>0</v>
          </cell>
        </row>
        <row r="717">
          <cell r="V717">
            <v>0</v>
          </cell>
        </row>
        <row r="718">
          <cell r="V718">
            <v>0</v>
          </cell>
        </row>
        <row r="719">
          <cell r="V719">
            <v>0</v>
          </cell>
        </row>
        <row r="720">
          <cell r="V720">
            <v>0</v>
          </cell>
        </row>
        <row r="721">
          <cell r="V721">
            <v>0</v>
          </cell>
        </row>
        <row r="722">
          <cell r="V722">
            <v>0</v>
          </cell>
        </row>
        <row r="723">
          <cell r="V723">
            <v>0</v>
          </cell>
        </row>
        <row r="724">
          <cell r="V724">
            <v>0</v>
          </cell>
        </row>
        <row r="725">
          <cell r="V725">
            <v>0</v>
          </cell>
        </row>
        <row r="726">
          <cell r="V726">
            <v>0</v>
          </cell>
        </row>
        <row r="727">
          <cell r="V727">
            <v>0</v>
          </cell>
        </row>
        <row r="728">
          <cell r="V728">
            <v>0</v>
          </cell>
        </row>
        <row r="729">
          <cell r="V729">
            <v>0</v>
          </cell>
        </row>
        <row r="730">
          <cell r="V730">
            <v>0</v>
          </cell>
        </row>
        <row r="731">
          <cell r="V731">
            <v>0</v>
          </cell>
        </row>
        <row r="732">
          <cell r="V732">
            <v>0</v>
          </cell>
        </row>
        <row r="733">
          <cell r="V733">
            <v>0</v>
          </cell>
        </row>
        <row r="734">
          <cell r="V734">
            <v>0</v>
          </cell>
        </row>
        <row r="735">
          <cell r="V735">
            <v>0</v>
          </cell>
        </row>
        <row r="736">
          <cell r="V736">
            <v>0</v>
          </cell>
        </row>
        <row r="737">
          <cell r="V737">
            <v>0</v>
          </cell>
        </row>
        <row r="738">
          <cell r="V738">
            <v>0</v>
          </cell>
        </row>
        <row r="739">
          <cell r="V739">
            <v>0</v>
          </cell>
        </row>
        <row r="740">
          <cell r="V740">
            <v>0</v>
          </cell>
        </row>
        <row r="741">
          <cell r="V741">
            <v>0</v>
          </cell>
        </row>
        <row r="742">
          <cell r="V742">
            <v>0</v>
          </cell>
        </row>
        <row r="743">
          <cell r="V743">
            <v>0</v>
          </cell>
        </row>
        <row r="744">
          <cell r="V744">
            <v>0</v>
          </cell>
        </row>
        <row r="745">
          <cell r="V745">
            <v>0</v>
          </cell>
        </row>
        <row r="746">
          <cell r="V746">
            <v>0</v>
          </cell>
        </row>
        <row r="747">
          <cell r="V747">
            <v>0</v>
          </cell>
        </row>
        <row r="748">
          <cell r="V748">
            <v>0</v>
          </cell>
        </row>
        <row r="749">
          <cell r="V749">
            <v>0</v>
          </cell>
        </row>
        <row r="750">
          <cell r="V750">
            <v>0</v>
          </cell>
        </row>
        <row r="751">
          <cell r="V751">
            <v>0</v>
          </cell>
        </row>
        <row r="752">
          <cell r="V752">
            <v>0</v>
          </cell>
        </row>
        <row r="753">
          <cell r="V753">
            <v>0</v>
          </cell>
        </row>
        <row r="754">
          <cell r="V754">
            <v>0</v>
          </cell>
        </row>
        <row r="755">
          <cell r="V755">
            <v>0</v>
          </cell>
        </row>
        <row r="756">
          <cell r="V756">
            <v>0</v>
          </cell>
        </row>
        <row r="757">
          <cell r="V757">
            <v>0</v>
          </cell>
        </row>
        <row r="758">
          <cell r="V758">
            <v>0</v>
          </cell>
        </row>
        <row r="759">
          <cell r="V759">
            <v>0</v>
          </cell>
        </row>
        <row r="760">
          <cell r="V760">
            <v>0</v>
          </cell>
        </row>
        <row r="761">
          <cell r="V761">
            <v>0</v>
          </cell>
        </row>
        <row r="762">
          <cell r="V762">
            <v>0</v>
          </cell>
        </row>
        <row r="763">
          <cell r="V763">
            <v>0</v>
          </cell>
        </row>
        <row r="764">
          <cell r="V764">
            <v>0</v>
          </cell>
        </row>
        <row r="765">
          <cell r="V765">
            <v>0</v>
          </cell>
        </row>
        <row r="766">
          <cell r="V766">
            <v>0</v>
          </cell>
        </row>
        <row r="767">
          <cell r="V767">
            <v>0</v>
          </cell>
        </row>
        <row r="768">
          <cell r="V768">
            <v>0</v>
          </cell>
        </row>
        <row r="769">
          <cell r="V769">
            <v>0</v>
          </cell>
        </row>
        <row r="770">
          <cell r="V770">
            <v>0</v>
          </cell>
        </row>
        <row r="771">
          <cell r="V771">
            <v>0</v>
          </cell>
        </row>
        <row r="772">
          <cell r="V772">
            <v>0</v>
          </cell>
        </row>
        <row r="773">
          <cell r="V773">
            <v>0</v>
          </cell>
        </row>
        <row r="774">
          <cell r="V774">
            <v>0</v>
          </cell>
        </row>
        <row r="775">
          <cell r="V775">
            <v>0</v>
          </cell>
        </row>
        <row r="776">
          <cell r="V776">
            <v>0</v>
          </cell>
        </row>
        <row r="777">
          <cell r="V777">
            <v>0</v>
          </cell>
        </row>
        <row r="778">
          <cell r="V778">
            <v>0</v>
          </cell>
        </row>
        <row r="779">
          <cell r="V779">
            <v>0</v>
          </cell>
        </row>
        <row r="780">
          <cell r="V780">
            <v>0</v>
          </cell>
        </row>
        <row r="781">
          <cell r="V781">
            <v>0</v>
          </cell>
        </row>
        <row r="782">
          <cell r="V782">
            <v>0</v>
          </cell>
        </row>
        <row r="783">
          <cell r="V783">
            <v>0</v>
          </cell>
        </row>
        <row r="784">
          <cell r="V784">
            <v>0</v>
          </cell>
        </row>
        <row r="785">
          <cell r="V785">
            <v>0</v>
          </cell>
        </row>
        <row r="786">
          <cell r="V786">
            <v>0</v>
          </cell>
        </row>
        <row r="787">
          <cell r="V787">
            <v>0</v>
          </cell>
        </row>
        <row r="788">
          <cell r="V788">
            <v>0</v>
          </cell>
        </row>
        <row r="789">
          <cell r="V789">
            <v>0</v>
          </cell>
        </row>
        <row r="790">
          <cell r="V790">
            <v>0</v>
          </cell>
        </row>
        <row r="791">
          <cell r="V791">
            <v>0</v>
          </cell>
        </row>
        <row r="792">
          <cell r="V792">
            <v>0</v>
          </cell>
        </row>
        <row r="793">
          <cell r="V793">
            <v>0</v>
          </cell>
        </row>
        <row r="794">
          <cell r="V794">
            <v>0</v>
          </cell>
        </row>
        <row r="795">
          <cell r="V795">
            <v>0</v>
          </cell>
        </row>
        <row r="796">
          <cell r="V796">
            <v>0</v>
          </cell>
        </row>
        <row r="797">
          <cell r="V797">
            <v>0</v>
          </cell>
        </row>
        <row r="798">
          <cell r="V798">
            <v>0</v>
          </cell>
        </row>
        <row r="799">
          <cell r="V799">
            <v>0</v>
          </cell>
        </row>
        <row r="800">
          <cell r="V800">
            <v>0</v>
          </cell>
        </row>
        <row r="801">
          <cell r="V801">
            <v>0</v>
          </cell>
        </row>
        <row r="802">
          <cell r="V802">
            <v>0</v>
          </cell>
        </row>
        <row r="803">
          <cell r="V803">
            <v>0</v>
          </cell>
        </row>
        <row r="804">
          <cell r="V804">
            <v>0</v>
          </cell>
        </row>
        <row r="805">
          <cell r="V805">
            <v>0</v>
          </cell>
        </row>
        <row r="806">
          <cell r="V806">
            <v>0</v>
          </cell>
        </row>
        <row r="807">
          <cell r="V807">
            <v>0</v>
          </cell>
        </row>
        <row r="808">
          <cell r="V808">
            <v>0</v>
          </cell>
        </row>
        <row r="809">
          <cell r="V809">
            <v>0</v>
          </cell>
        </row>
        <row r="810">
          <cell r="V810">
            <v>0</v>
          </cell>
        </row>
        <row r="811">
          <cell r="V811">
            <v>0</v>
          </cell>
        </row>
        <row r="812">
          <cell r="V812">
            <v>0</v>
          </cell>
        </row>
        <row r="813">
          <cell r="V813">
            <v>0</v>
          </cell>
        </row>
        <row r="814">
          <cell r="V814">
            <v>0</v>
          </cell>
        </row>
        <row r="815">
          <cell r="V815">
            <v>0</v>
          </cell>
        </row>
        <row r="816">
          <cell r="V816">
            <v>0</v>
          </cell>
        </row>
        <row r="817">
          <cell r="V817">
            <v>0</v>
          </cell>
        </row>
        <row r="818">
          <cell r="V818">
            <v>0</v>
          </cell>
        </row>
        <row r="819">
          <cell r="V819">
            <v>0</v>
          </cell>
        </row>
        <row r="820">
          <cell r="V820">
            <v>0</v>
          </cell>
        </row>
        <row r="821">
          <cell r="V821">
            <v>0</v>
          </cell>
        </row>
        <row r="822">
          <cell r="V822">
            <v>0</v>
          </cell>
        </row>
        <row r="823">
          <cell r="V823">
            <v>0</v>
          </cell>
        </row>
        <row r="824">
          <cell r="V824">
            <v>0</v>
          </cell>
        </row>
        <row r="825">
          <cell r="V825">
            <v>0</v>
          </cell>
        </row>
        <row r="826">
          <cell r="V826">
            <v>0</v>
          </cell>
        </row>
        <row r="827">
          <cell r="V827">
            <v>0</v>
          </cell>
        </row>
        <row r="828">
          <cell r="V828">
            <v>0</v>
          </cell>
        </row>
        <row r="829">
          <cell r="V829">
            <v>0</v>
          </cell>
        </row>
        <row r="830">
          <cell r="V830">
            <v>0</v>
          </cell>
        </row>
        <row r="831">
          <cell r="V831">
            <v>0</v>
          </cell>
        </row>
        <row r="832">
          <cell r="V832">
            <v>0</v>
          </cell>
        </row>
        <row r="833">
          <cell r="V833">
            <v>0</v>
          </cell>
        </row>
        <row r="834">
          <cell r="V834">
            <v>0</v>
          </cell>
        </row>
        <row r="835">
          <cell r="V835">
            <v>0</v>
          </cell>
        </row>
        <row r="836">
          <cell r="V836">
            <v>0</v>
          </cell>
        </row>
        <row r="837">
          <cell r="V837">
            <v>0</v>
          </cell>
        </row>
        <row r="838">
          <cell r="V838">
            <v>0</v>
          </cell>
        </row>
        <row r="839">
          <cell r="V839">
            <v>0</v>
          </cell>
        </row>
        <row r="840">
          <cell r="V840">
            <v>0</v>
          </cell>
        </row>
        <row r="841">
          <cell r="V841">
            <v>0</v>
          </cell>
        </row>
        <row r="842">
          <cell r="V842">
            <v>0</v>
          </cell>
        </row>
        <row r="843">
          <cell r="V843">
            <v>0</v>
          </cell>
        </row>
        <row r="844">
          <cell r="V844">
            <v>0</v>
          </cell>
        </row>
        <row r="845">
          <cell r="V845">
            <v>0</v>
          </cell>
        </row>
        <row r="846">
          <cell r="V846">
            <v>0</v>
          </cell>
        </row>
        <row r="847">
          <cell r="V847">
            <v>0</v>
          </cell>
        </row>
        <row r="848">
          <cell r="V848">
            <v>0</v>
          </cell>
        </row>
        <row r="849">
          <cell r="V849">
            <v>0</v>
          </cell>
        </row>
        <row r="850">
          <cell r="V850">
            <v>0</v>
          </cell>
        </row>
        <row r="851">
          <cell r="V851">
            <v>0</v>
          </cell>
        </row>
        <row r="852">
          <cell r="V852">
            <v>0</v>
          </cell>
        </row>
        <row r="853">
          <cell r="V853">
            <v>0</v>
          </cell>
        </row>
        <row r="854">
          <cell r="V854">
            <v>0</v>
          </cell>
        </row>
        <row r="855">
          <cell r="V855">
            <v>0</v>
          </cell>
        </row>
        <row r="856">
          <cell r="V856">
            <v>0</v>
          </cell>
        </row>
        <row r="857">
          <cell r="V857">
            <v>0</v>
          </cell>
        </row>
        <row r="858">
          <cell r="V858">
            <v>0</v>
          </cell>
        </row>
        <row r="859">
          <cell r="V859">
            <v>0</v>
          </cell>
        </row>
        <row r="860">
          <cell r="V860">
            <v>0</v>
          </cell>
        </row>
        <row r="861">
          <cell r="V861">
            <v>0</v>
          </cell>
        </row>
        <row r="862">
          <cell r="V862">
            <v>0</v>
          </cell>
        </row>
        <row r="863">
          <cell r="V863">
            <v>0</v>
          </cell>
        </row>
        <row r="864">
          <cell r="V864">
            <v>0</v>
          </cell>
        </row>
        <row r="865">
          <cell r="V865">
            <v>0</v>
          </cell>
        </row>
        <row r="866">
          <cell r="V866">
            <v>0</v>
          </cell>
        </row>
        <row r="867">
          <cell r="V867">
            <v>0</v>
          </cell>
        </row>
        <row r="868">
          <cell r="V868">
            <v>0</v>
          </cell>
        </row>
        <row r="869">
          <cell r="V869">
            <v>0</v>
          </cell>
        </row>
        <row r="870">
          <cell r="V870">
            <v>0</v>
          </cell>
        </row>
        <row r="871">
          <cell r="V871">
            <v>0</v>
          </cell>
        </row>
        <row r="872">
          <cell r="V872">
            <v>0</v>
          </cell>
        </row>
        <row r="873">
          <cell r="V873">
            <v>0</v>
          </cell>
        </row>
        <row r="874">
          <cell r="V874">
            <v>0</v>
          </cell>
        </row>
        <row r="875">
          <cell r="V875">
            <v>0</v>
          </cell>
        </row>
        <row r="876">
          <cell r="V876">
            <v>0</v>
          </cell>
        </row>
        <row r="877">
          <cell r="V877">
            <v>0</v>
          </cell>
        </row>
        <row r="878">
          <cell r="V878">
            <v>0</v>
          </cell>
        </row>
        <row r="879">
          <cell r="V879">
            <v>0</v>
          </cell>
        </row>
        <row r="880">
          <cell r="V880">
            <v>0</v>
          </cell>
        </row>
        <row r="881">
          <cell r="V881">
            <v>0</v>
          </cell>
        </row>
        <row r="882">
          <cell r="V882">
            <v>0</v>
          </cell>
        </row>
        <row r="883">
          <cell r="V883">
            <v>0</v>
          </cell>
        </row>
        <row r="884">
          <cell r="V884">
            <v>0</v>
          </cell>
        </row>
        <row r="885">
          <cell r="V885">
            <v>0</v>
          </cell>
        </row>
        <row r="886">
          <cell r="V886">
            <v>0</v>
          </cell>
        </row>
        <row r="887">
          <cell r="V887">
            <v>0</v>
          </cell>
        </row>
        <row r="888">
          <cell r="V888">
            <v>0</v>
          </cell>
        </row>
        <row r="889">
          <cell r="V889">
            <v>0</v>
          </cell>
        </row>
        <row r="890">
          <cell r="V890">
            <v>0</v>
          </cell>
        </row>
        <row r="891">
          <cell r="V891">
            <v>0</v>
          </cell>
        </row>
        <row r="892">
          <cell r="V892">
            <v>0</v>
          </cell>
        </row>
        <row r="893">
          <cell r="V893">
            <v>0</v>
          </cell>
        </row>
        <row r="894">
          <cell r="V894">
            <v>0</v>
          </cell>
        </row>
        <row r="895">
          <cell r="V895">
            <v>0</v>
          </cell>
        </row>
        <row r="896">
          <cell r="V896">
            <v>0</v>
          </cell>
        </row>
        <row r="897">
          <cell r="V897">
            <v>0</v>
          </cell>
        </row>
        <row r="898">
          <cell r="V898">
            <v>0</v>
          </cell>
        </row>
        <row r="899">
          <cell r="V899">
            <v>0</v>
          </cell>
        </row>
        <row r="900">
          <cell r="V900">
            <v>0</v>
          </cell>
        </row>
        <row r="901">
          <cell r="V901">
            <v>0</v>
          </cell>
        </row>
        <row r="902">
          <cell r="V902">
            <v>0</v>
          </cell>
        </row>
        <row r="903">
          <cell r="V903">
            <v>0</v>
          </cell>
        </row>
        <row r="904">
          <cell r="V904">
            <v>0</v>
          </cell>
        </row>
        <row r="905">
          <cell r="V905">
            <v>0</v>
          </cell>
        </row>
        <row r="906">
          <cell r="V906">
            <v>0</v>
          </cell>
        </row>
        <row r="907">
          <cell r="V907">
            <v>0</v>
          </cell>
        </row>
        <row r="908">
          <cell r="V908">
            <v>0</v>
          </cell>
        </row>
        <row r="909">
          <cell r="V909">
            <v>0</v>
          </cell>
        </row>
        <row r="910">
          <cell r="V910">
            <v>0</v>
          </cell>
        </row>
        <row r="911">
          <cell r="V911">
            <v>0</v>
          </cell>
        </row>
        <row r="912">
          <cell r="V912">
            <v>0</v>
          </cell>
        </row>
        <row r="913">
          <cell r="V913">
            <v>0</v>
          </cell>
        </row>
        <row r="914">
          <cell r="V914">
            <v>0</v>
          </cell>
        </row>
        <row r="915">
          <cell r="V915">
            <v>0</v>
          </cell>
        </row>
        <row r="916">
          <cell r="V916">
            <v>0</v>
          </cell>
        </row>
        <row r="917">
          <cell r="V917">
            <v>0</v>
          </cell>
        </row>
        <row r="918">
          <cell r="V918">
            <v>0</v>
          </cell>
        </row>
        <row r="919">
          <cell r="V919">
            <v>0</v>
          </cell>
        </row>
        <row r="920">
          <cell r="V920">
            <v>0</v>
          </cell>
        </row>
        <row r="921">
          <cell r="V921">
            <v>0</v>
          </cell>
        </row>
        <row r="922">
          <cell r="V922">
            <v>0</v>
          </cell>
        </row>
        <row r="923">
          <cell r="V923">
            <v>0</v>
          </cell>
        </row>
        <row r="924">
          <cell r="V924">
            <v>0</v>
          </cell>
        </row>
        <row r="925">
          <cell r="V925">
            <v>0</v>
          </cell>
        </row>
        <row r="926">
          <cell r="V926">
            <v>0</v>
          </cell>
        </row>
        <row r="927">
          <cell r="V927">
            <v>0</v>
          </cell>
        </row>
        <row r="928">
          <cell r="V928">
            <v>0</v>
          </cell>
        </row>
        <row r="929">
          <cell r="V929">
            <v>0</v>
          </cell>
        </row>
        <row r="930">
          <cell r="V930">
            <v>0</v>
          </cell>
        </row>
        <row r="931">
          <cell r="V931">
            <v>0</v>
          </cell>
        </row>
        <row r="932">
          <cell r="V932">
            <v>0</v>
          </cell>
        </row>
        <row r="933">
          <cell r="V933">
            <v>0</v>
          </cell>
        </row>
        <row r="934">
          <cell r="V934">
            <v>0</v>
          </cell>
        </row>
        <row r="935">
          <cell r="V935">
            <v>0</v>
          </cell>
        </row>
        <row r="936">
          <cell r="V936">
            <v>0</v>
          </cell>
        </row>
        <row r="937">
          <cell r="V937">
            <v>0</v>
          </cell>
        </row>
        <row r="938">
          <cell r="V938">
            <v>0</v>
          </cell>
        </row>
        <row r="939">
          <cell r="V939">
            <v>0</v>
          </cell>
        </row>
        <row r="940">
          <cell r="V940">
            <v>0</v>
          </cell>
        </row>
        <row r="941">
          <cell r="V941">
            <v>0</v>
          </cell>
        </row>
        <row r="942">
          <cell r="V942">
            <v>0</v>
          </cell>
        </row>
        <row r="943">
          <cell r="V943">
            <v>0</v>
          </cell>
        </row>
        <row r="944">
          <cell r="V944">
            <v>0</v>
          </cell>
        </row>
        <row r="945">
          <cell r="V945">
            <v>0</v>
          </cell>
        </row>
        <row r="946">
          <cell r="V946">
            <v>0</v>
          </cell>
        </row>
        <row r="947">
          <cell r="V947">
            <v>0</v>
          </cell>
        </row>
        <row r="948">
          <cell r="V948">
            <v>0</v>
          </cell>
        </row>
        <row r="949">
          <cell r="V949">
            <v>0</v>
          </cell>
        </row>
        <row r="950">
          <cell r="V950">
            <v>0</v>
          </cell>
        </row>
        <row r="951">
          <cell r="V951">
            <v>0</v>
          </cell>
        </row>
        <row r="952">
          <cell r="V952">
            <v>0</v>
          </cell>
        </row>
        <row r="953">
          <cell r="V953">
            <v>0</v>
          </cell>
        </row>
        <row r="954">
          <cell r="V954">
            <v>0</v>
          </cell>
        </row>
        <row r="955">
          <cell r="V955">
            <v>0</v>
          </cell>
        </row>
        <row r="956">
          <cell r="V956">
            <v>0</v>
          </cell>
        </row>
        <row r="957">
          <cell r="V957">
            <v>0</v>
          </cell>
        </row>
        <row r="958">
          <cell r="V958">
            <v>0</v>
          </cell>
        </row>
        <row r="959">
          <cell r="V959">
            <v>0</v>
          </cell>
        </row>
        <row r="960">
          <cell r="V960">
            <v>0</v>
          </cell>
        </row>
        <row r="961">
          <cell r="V961">
            <v>0</v>
          </cell>
        </row>
        <row r="962">
          <cell r="V962">
            <v>0</v>
          </cell>
        </row>
        <row r="963">
          <cell r="V963">
            <v>0</v>
          </cell>
        </row>
        <row r="964">
          <cell r="V964">
            <v>0</v>
          </cell>
        </row>
        <row r="965">
          <cell r="V965">
            <v>0</v>
          </cell>
        </row>
        <row r="966">
          <cell r="V966">
            <v>0</v>
          </cell>
        </row>
        <row r="967">
          <cell r="V967">
            <v>0</v>
          </cell>
        </row>
        <row r="968">
          <cell r="V968">
            <v>0</v>
          </cell>
        </row>
        <row r="969">
          <cell r="V969">
            <v>0</v>
          </cell>
        </row>
        <row r="970">
          <cell r="V970">
            <v>0</v>
          </cell>
        </row>
        <row r="971">
          <cell r="V971">
            <v>0</v>
          </cell>
        </row>
        <row r="972">
          <cell r="V972">
            <v>0</v>
          </cell>
        </row>
        <row r="973">
          <cell r="V973">
            <v>0</v>
          </cell>
        </row>
        <row r="974">
          <cell r="V974">
            <v>0</v>
          </cell>
        </row>
        <row r="975">
          <cell r="V975">
            <v>0</v>
          </cell>
        </row>
        <row r="976">
          <cell r="V976">
            <v>0</v>
          </cell>
        </row>
        <row r="977">
          <cell r="V977">
            <v>0</v>
          </cell>
        </row>
        <row r="978">
          <cell r="V978">
            <v>0</v>
          </cell>
        </row>
        <row r="979">
          <cell r="V979">
            <v>0</v>
          </cell>
        </row>
        <row r="980">
          <cell r="V980">
            <v>0</v>
          </cell>
        </row>
        <row r="981">
          <cell r="V981">
            <v>0</v>
          </cell>
        </row>
        <row r="982">
          <cell r="V982">
            <v>0</v>
          </cell>
        </row>
        <row r="983">
          <cell r="V983">
            <v>0</v>
          </cell>
        </row>
        <row r="984">
          <cell r="V984">
            <v>0</v>
          </cell>
        </row>
        <row r="985">
          <cell r="V985">
            <v>0</v>
          </cell>
        </row>
        <row r="986">
          <cell r="V986">
            <v>0</v>
          </cell>
        </row>
        <row r="987">
          <cell r="V987">
            <v>0</v>
          </cell>
        </row>
        <row r="988">
          <cell r="V988">
            <v>0</v>
          </cell>
        </row>
        <row r="989">
          <cell r="V989">
            <v>0</v>
          </cell>
        </row>
        <row r="990">
          <cell r="V990">
            <v>0</v>
          </cell>
        </row>
        <row r="991">
          <cell r="V991">
            <v>0</v>
          </cell>
        </row>
        <row r="992">
          <cell r="V992">
            <v>0</v>
          </cell>
        </row>
        <row r="993">
          <cell r="V993">
            <v>0</v>
          </cell>
        </row>
        <row r="994">
          <cell r="V994">
            <v>0</v>
          </cell>
        </row>
        <row r="995">
          <cell r="V995">
            <v>0</v>
          </cell>
        </row>
        <row r="996">
          <cell r="V996">
            <v>0</v>
          </cell>
        </row>
        <row r="997">
          <cell r="V997">
            <v>0</v>
          </cell>
        </row>
        <row r="998">
          <cell r="V998">
            <v>0</v>
          </cell>
        </row>
        <row r="999">
          <cell r="V999">
            <v>0</v>
          </cell>
        </row>
        <row r="1000">
          <cell r="V1000">
            <v>0</v>
          </cell>
        </row>
        <row r="1001">
          <cell r="V1001">
            <v>0</v>
          </cell>
        </row>
        <row r="1002">
          <cell r="V1002">
            <v>0</v>
          </cell>
        </row>
        <row r="1003">
          <cell r="V1003">
            <v>0</v>
          </cell>
        </row>
        <row r="1004">
          <cell r="V1004">
            <v>0</v>
          </cell>
        </row>
        <row r="1005">
          <cell r="V1005">
            <v>0</v>
          </cell>
        </row>
        <row r="1006">
          <cell r="V1006">
            <v>0</v>
          </cell>
        </row>
        <row r="1007">
          <cell r="V1007">
            <v>0</v>
          </cell>
        </row>
        <row r="1008">
          <cell r="V1008">
            <v>0</v>
          </cell>
        </row>
        <row r="1009">
          <cell r="V1009">
            <v>0</v>
          </cell>
        </row>
        <row r="1010">
          <cell r="V1010">
            <v>0</v>
          </cell>
        </row>
        <row r="1011">
          <cell r="V1011">
            <v>0</v>
          </cell>
        </row>
        <row r="1012">
          <cell r="V1012">
            <v>0</v>
          </cell>
        </row>
        <row r="1013">
          <cell r="V1013">
            <v>0</v>
          </cell>
        </row>
        <row r="1014">
          <cell r="V1014">
            <v>0</v>
          </cell>
        </row>
        <row r="1015">
          <cell r="V1015">
            <v>0</v>
          </cell>
        </row>
        <row r="1016">
          <cell r="V1016">
            <v>0</v>
          </cell>
        </row>
        <row r="1017">
          <cell r="V1017">
            <v>0</v>
          </cell>
        </row>
        <row r="1018">
          <cell r="V1018">
            <v>0</v>
          </cell>
        </row>
        <row r="1019">
          <cell r="V1019">
            <v>0</v>
          </cell>
        </row>
        <row r="1020">
          <cell r="V1020">
            <v>0</v>
          </cell>
        </row>
        <row r="1021">
          <cell r="V1021">
            <v>0</v>
          </cell>
        </row>
        <row r="1022">
          <cell r="V1022">
            <v>0</v>
          </cell>
        </row>
        <row r="1023">
          <cell r="V1023">
            <v>0</v>
          </cell>
        </row>
        <row r="1024">
          <cell r="V1024">
            <v>0</v>
          </cell>
        </row>
        <row r="1025">
          <cell r="V1025">
            <v>0</v>
          </cell>
        </row>
        <row r="1026">
          <cell r="V1026">
            <v>0</v>
          </cell>
        </row>
        <row r="1027">
          <cell r="V1027">
            <v>0</v>
          </cell>
        </row>
        <row r="1028">
          <cell r="V1028">
            <v>0</v>
          </cell>
        </row>
        <row r="1029">
          <cell r="V1029">
            <v>0</v>
          </cell>
        </row>
        <row r="1030">
          <cell r="V1030">
            <v>0</v>
          </cell>
        </row>
        <row r="1031">
          <cell r="V1031">
            <v>0</v>
          </cell>
        </row>
        <row r="1032">
          <cell r="V1032">
            <v>0</v>
          </cell>
        </row>
        <row r="1033">
          <cell r="V1033">
            <v>0</v>
          </cell>
        </row>
        <row r="1034">
          <cell r="V1034">
            <v>0</v>
          </cell>
        </row>
        <row r="1035">
          <cell r="V1035">
            <v>0</v>
          </cell>
        </row>
        <row r="1036">
          <cell r="V1036">
            <v>0</v>
          </cell>
        </row>
        <row r="1037">
          <cell r="V1037">
            <v>0</v>
          </cell>
        </row>
        <row r="1038">
          <cell r="V1038">
            <v>0</v>
          </cell>
        </row>
        <row r="1039">
          <cell r="V1039">
            <v>0</v>
          </cell>
        </row>
        <row r="1040">
          <cell r="V1040">
            <v>0</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給水容量"/>
      <sheetName val="給湯設備"/>
      <sheetName val="概算負荷"/>
    </sheetNames>
    <sheetDataSet>
      <sheetData sheetId="0"/>
      <sheetData sheetId="1"/>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表紙"/>
      <sheetName val="頭"/>
      <sheetName val="外壁内訳"/>
      <sheetName val="内部改修内訳"/>
      <sheetName val="代価表"/>
    </sheetNames>
    <sheetDataSet>
      <sheetData sheetId="0"/>
      <sheetData sheetId="1"/>
      <sheetData sheetId="2" refreshError="1">
        <row r="1">
          <cell r="A1" t="str">
            <v>名　　　　　　　　称</v>
          </cell>
          <cell r="B1" t="str">
            <v>品　種 ・ 形　状 ・ 摘　要</v>
          </cell>
          <cell r="C1" t="str">
            <v>単位</v>
          </cell>
          <cell r="D1" t="str">
            <v>数　　量</v>
          </cell>
          <cell r="E1" t="str">
            <v>単 　価</v>
          </cell>
          <cell r="F1" t="str">
            <v>金　　　　額</v>
          </cell>
          <cell r="G1" t="str">
            <v>出　　　来　　　高</v>
          </cell>
        </row>
        <row r="2">
          <cell r="G2" t="str">
            <v>数　　量</v>
          </cell>
          <cell r="H2" t="str">
            <v>％</v>
          </cell>
          <cell r="I2" t="str">
            <v>金　　額</v>
          </cell>
        </row>
        <row r="3">
          <cell r="A3" t="str">
            <v>１.建築直接工事費</v>
          </cell>
        </row>
        <row r="5">
          <cell r="A5" t="str">
            <v>Ａ．外壁改修工事</v>
          </cell>
          <cell r="C5" t="str">
            <v>式</v>
          </cell>
          <cell r="D5">
            <v>1</v>
          </cell>
          <cell r="F5">
            <v>4096147</v>
          </cell>
        </row>
        <row r="6">
          <cell r="A6" t="str">
            <v>Ｂ．内部改修工事</v>
          </cell>
          <cell r="C6" t="str">
            <v>式</v>
          </cell>
          <cell r="D6">
            <v>1</v>
          </cell>
          <cell r="F6">
            <v>1390352</v>
          </cell>
        </row>
        <row r="7">
          <cell r="A7" t="str">
            <v>Ｃ．車庫増築工事</v>
          </cell>
          <cell r="C7" t="str">
            <v>式</v>
          </cell>
          <cell r="D7">
            <v>1</v>
          </cell>
          <cell r="F7">
            <v>12376192</v>
          </cell>
        </row>
        <row r="8">
          <cell r="F8">
            <v>0</v>
          </cell>
        </row>
        <row r="18">
          <cell r="A18" t="str">
            <v>合　　計</v>
          </cell>
          <cell r="F18">
            <v>17862691</v>
          </cell>
        </row>
        <row r="19">
          <cell r="I19">
            <v>0</v>
          </cell>
        </row>
      </sheetData>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増築設計書"/>
      <sheetName val="改修設計書"/>
      <sheetName val="複合単価"/>
      <sheetName val="舗装解体"/>
      <sheetName val="機材複合単価"/>
      <sheetName val="一般管単"/>
      <sheetName val="小口径"/>
      <sheetName val="管撤去"/>
      <sheetName val="ﾄﾞｺｳｼﾞ"/>
      <sheetName val="ｹｰﾌﾞﾙ"/>
      <sheetName val="電線管"/>
      <sheetName val="見積比較"/>
      <sheetName val="基礎工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閉器･配分電盤"/>
      <sheetName val="動力制御盤"/>
      <sheetName val="修正表（印刷しない）"/>
    </sheetNames>
    <sheetDataSet>
      <sheetData sheetId="0"/>
      <sheetData sheetId="1"/>
      <sheetData sheetId="2">
        <row r="2">
          <cell r="B2" t="str">
            <v>修正表1</v>
          </cell>
          <cell r="E2" t="str">
            <v>修正表2</v>
          </cell>
        </row>
        <row r="3">
          <cell r="B3" t="str">
            <v>算出人員</v>
          </cell>
          <cell r="C3" t="str">
            <v>適用人員</v>
          </cell>
          <cell r="E3" t="str">
            <v>算出人員</v>
          </cell>
          <cell r="F3" t="str">
            <v>適用人員</v>
          </cell>
        </row>
        <row r="4">
          <cell r="B4">
            <v>3</v>
          </cell>
          <cell r="C4">
            <v>3</v>
          </cell>
          <cell r="E4">
            <v>2.5</v>
          </cell>
          <cell r="F4">
            <v>3</v>
          </cell>
        </row>
        <row r="5">
          <cell r="B5">
            <v>4</v>
          </cell>
          <cell r="C5">
            <v>4</v>
          </cell>
          <cell r="E5">
            <v>3.5</v>
          </cell>
          <cell r="F5">
            <v>4</v>
          </cell>
        </row>
        <row r="6">
          <cell r="B6">
            <v>5</v>
          </cell>
          <cell r="C6">
            <v>5</v>
          </cell>
          <cell r="E6">
            <v>4.5</v>
          </cell>
          <cell r="F6">
            <v>5</v>
          </cell>
        </row>
        <row r="7">
          <cell r="B7">
            <v>6</v>
          </cell>
          <cell r="C7">
            <v>6</v>
          </cell>
          <cell r="E7">
            <v>5.5</v>
          </cell>
          <cell r="F7">
            <v>6</v>
          </cell>
        </row>
        <row r="8">
          <cell r="B8">
            <v>7</v>
          </cell>
          <cell r="C8">
            <v>7</v>
          </cell>
          <cell r="E8">
            <v>7</v>
          </cell>
          <cell r="F8">
            <v>7</v>
          </cell>
        </row>
        <row r="9">
          <cell r="B9">
            <v>8.5</v>
          </cell>
          <cell r="C9">
            <v>8</v>
          </cell>
          <cell r="E9">
            <v>8.5</v>
          </cell>
          <cell r="F9">
            <v>8</v>
          </cell>
        </row>
        <row r="10">
          <cell r="B10">
            <v>10</v>
          </cell>
          <cell r="C10">
            <v>10</v>
          </cell>
          <cell r="E10">
            <v>10</v>
          </cell>
          <cell r="F10">
            <v>9</v>
          </cell>
        </row>
        <row r="11">
          <cell r="B11">
            <v>13</v>
          </cell>
          <cell r="C11">
            <v>11</v>
          </cell>
          <cell r="E11">
            <v>11.5</v>
          </cell>
          <cell r="F11">
            <v>10</v>
          </cell>
        </row>
        <row r="12">
          <cell r="B12">
            <v>16</v>
          </cell>
          <cell r="C12">
            <v>12</v>
          </cell>
          <cell r="E12">
            <v>13</v>
          </cell>
          <cell r="F12">
            <v>11</v>
          </cell>
        </row>
        <row r="13">
          <cell r="B13">
            <v>19</v>
          </cell>
          <cell r="C13">
            <v>15</v>
          </cell>
          <cell r="E13">
            <v>15</v>
          </cell>
          <cell r="F13">
            <v>12</v>
          </cell>
        </row>
        <row r="14">
          <cell r="B14">
            <v>22</v>
          </cell>
          <cell r="C14">
            <v>18</v>
          </cell>
          <cell r="E14">
            <v>17</v>
          </cell>
          <cell r="F14">
            <v>13</v>
          </cell>
        </row>
        <row r="15">
          <cell r="B15">
            <v>26</v>
          </cell>
          <cell r="C15">
            <v>21</v>
          </cell>
          <cell r="E15">
            <v>19</v>
          </cell>
          <cell r="F15">
            <v>14</v>
          </cell>
        </row>
        <row r="16">
          <cell r="B16">
            <v>30</v>
          </cell>
          <cell r="C16">
            <v>24</v>
          </cell>
          <cell r="E16">
            <v>24</v>
          </cell>
          <cell r="F16" t="str">
            <v>*0.60</v>
          </cell>
        </row>
        <row r="17">
          <cell r="B17">
            <v>35</v>
          </cell>
          <cell r="C17">
            <v>28</v>
          </cell>
          <cell r="E17">
            <v>40</v>
          </cell>
          <cell r="F17">
            <v>24</v>
          </cell>
        </row>
        <row r="18">
          <cell r="B18">
            <v>41</v>
          </cell>
          <cell r="C18">
            <v>33</v>
          </cell>
          <cell r="E18">
            <v>44</v>
          </cell>
          <cell r="F18" t="str">
            <v>*0.55</v>
          </cell>
        </row>
        <row r="19">
          <cell r="E19">
            <v>69</v>
          </cell>
          <cell r="F19">
            <v>38</v>
          </cell>
        </row>
        <row r="20">
          <cell r="E20">
            <v>76</v>
          </cell>
          <cell r="F20" t="str">
            <v>*0.50</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ﾅｶﾉ工房"/>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ﾅｶﾉ工房"/>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費算出表"/>
      <sheetName val="包含工事"/>
      <sheetName val="分割発注低減乗数算出表"/>
      <sheetName val="説明"/>
      <sheetName val="定数設定"/>
      <sheetName val="設計書"/>
      <sheetName val="代価 "/>
      <sheetName val="ﾅｶﾉ工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定格出力"/>
    </sheetNames>
    <sheetDataSet>
      <sheetData sheetId="0" refreshError="1">
        <row r="1">
          <cell r="A1" t="str">
            <v>定格出力</v>
          </cell>
        </row>
        <row r="2">
          <cell r="A2" t="b">
            <v>1</v>
          </cell>
        </row>
        <row r="4">
          <cell r="A4" t="b">
            <v>1</v>
          </cell>
        </row>
        <row r="5">
          <cell r="A5">
            <v>0</v>
          </cell>
        </row>
        <row r="6">
          <cell r="A6" t="b">
            <v>1</v>
          </cell>
        </row>
        <row r="8">
          <cell r="A8" t="b">
            <v>1</v>
          </cell>
        </row>
        <row r="9">
          <cell r="A9">
            <v>0.4</v>
          </cell>
        </row>
        <row r="10">
          <cell r="A10" t="b">
            <v>1</v>
          </cell>
        </row>
        <row r="12">
          <cell r="A12" t="b">
            <v>1</v>
          </cell>
        </row>
        <row r="13">
          <cell r="A13">
            <v>0.75</v>
          </cell>
        </row>
        <row r="14">
          <cell r="A14" t="b">
            <v>1</v>
          </cell>
        </row>
        <row r="16">
          <cell r="A16" t="b">
            <v>1</v>
          </cell>
        </row>
        <row r="17">
          <cell r="A17">
            <v>1.5</v>
          </cell>
        </row>
        <row r="18">
          <cell r="A18" t="b">
            <v>1</v>
          </cell>
        </row>
        <row r="20">
          <cell r="A20" t="b">
            <v>1</v>
          </cell>
        </row>
        <row r="21">
          <cell r="A21">
            <v>2.2000000000000002</v>
          </cell>
        </row>
        <row r="22">
          <cell r="A22" t="b">
            <v>1</v>
          </cell>
        </row>
        <row r="24">
          <cell r="A24" t="b">
            <v>1</v>
          </cell>
        </row>
        <row r="25">
          <cell r="A25">
            <v>3.7</v>
          </cell>
        </row>
        <row r="26">
          <cell r="A26" t="b">
            <v>1</v>
          </cell>
        </row>
        <row r="28">
          <cell r="A28" t="b">
            <v>1</v>
          </cell>
        </row>
        <row r="29">
          <cell r="A29">
            <v>5.5</v>
          </cell>
        </row>
        <row r="30">
          <cell r="A30" t="b">
            <v>1</v>
          </cell>
        </row>
        <row r="32">
          <cell r="A32" t="b">
            <v>1</v>
          </cell>
        </row>
        <row r="33">
          <cell r="A33">
            <v>7.5</v>
          </cell>
        </row>
        <row r="34">
          <cell r="A34" t="b">
            <v>1</v>
          </cell>
        </row>
        <row r="36">
          <cell r="A36" t="b">
            <v>1</v>
          </cell>
        </row>
        <row r="37">
          <cell r="A37">
            <v>11</v>
          </cell>
        </row>
        <row r="38">
          <cell r="A38" t="b">
            <v>1</v>
          </cell>
        </row>
        <row r="40">
          <cell r="A40" t="b">
            <v>1</v>
          </cell>
        </row>
        <row r="41">
          <cell r="A41">
            <v>15</v>
          </cell>
        </row>
        <row r="42">
          <cell r="A42" t="b">
            <v>1</v>
          </cell>
        </row>
        <row r="44">
          <cell r="A44" t="b">
            <v>1</v>
          </cell>
        </row>
        <row r="45">
          <cell r="A45">
            <v>18.5</v>
          </cell>
        </row>
        <row r="46">
          <cell r="A46" t="b">
            <v>0</v>
          </cell>
        </row>
        <row r="48">
          <cell r="A48" t="b">
            <v>1</v>
          </cell>
        </row>
        <row r="49">
          <cell r="A49" t="str">
            <v>?</v>
          </cell>
        </row>
        <row r="50">
          <cell r="A50" t="b">
            <v>1</v>
          </cell>
        </row>
        <row r="51">
          <cell r="A51" t="b">
            <v>1</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電気共通"/>
      <sheetName val="頭"/>
      <sheetName val="内訳書"/>
      <sheetName val="#REF"/>
      <sheetName val="包含共通"/>
      <sheetName val="大項目"/>
      <sheetName val="Book2"/>
      <sheetName val="機械共通"/>
      <sheetName val="設計書"/>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説明資料"/>
      <sheetName val="リスト"/>
      <sheetName val="電子黒板(A)(拾書)"/>
      <sheetName val="電子黒板(B)(拾書)"/>
      <sheetName val="電子黒板(C)(拾書)"/>
      <sheetName val="電子黒板(D)(拾書)"/>
    </sheetNames>
    <sheetDataSet>
      <sheetData sheetId="0"/>
      <sheetData sheetId="1">
        <row r="2">
          <cell r="B2" t="str">
            <v>ｹｰﾌﾞﾙ</v>
          </cell>
        </row>
        <row r="3">
          <cell r="B3" t="str">
            <v>通信ｹｰﾌﾞﾙ</v>
          </cell>
        </row>
        <row r="4">
          <cell r="B4" t="str">
            <v>ｽｲｯﾁ</v>
          </cell>
        </row>
        <row r="5">
          <cell r="B5" t="str">
            <v>ｺﾝｾﾝﾄ</v>
          </cell>
        </row>
        <row r="6">
          <cell r="B6" t="str">
            <v>照明</v>
          </cell>
        </row>
        <row r="7">
          <cell r="B7" t="str">
            <v>電話</v>
          </cell>
        </row>
        <row r="8">
          <cell r="B8" t="str">
            <v>ﾃﾚﾋﾞ</v>
          </cell>
        </row>
        <row r="9">
          <cell r="B9" t="str">
            <v>放送</v>
          </cell>
        </row>
        <row r="10">
          <cell r="B10" t="str">
            <v>自火報</v>
          </cell>
        </row>
        <row r="12">
          <cell r="B12" t="str">
            <v>部材その他</v>
          </cell>
        </row>
      </sheetData>
      <sheetData sheetId="2"/>
      <sheetData sheetId="3"/>
      <sheetData sheetId="4"/>
      <sheetData sheetId="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風速"/>
    </sheetNames>
    <sheetDataSet>
      <sheetData sheetId="0" refreshError="1">
        <row r="1">
          <cell r="A1" t="str">
            <v>風速</v>
          </cell>
        </row>
        <row r="2">
          <cell r="A2" t="b">
            <v>1</v>
          </cell>
        </row>
        <row r="3">
          <cell r="A3" t="b">
            <v>1</v>
          </cell>
        </row>
        <row r="5">
          <cell r="A5" t="b">
            <v>1</v>
          </cell>
        </row>
        <row r="6">
          <cell r="A6">
            <v>31.746031746031743</v>
          </cell>
        </row>
        <row r="7">
          <cell r="A7" t="b">
            <v>1</v>
          </cell>
        </row>
        <row r="9">
          <cell r="A9" t="b">
            <v>1</v>
          </cell>
        </row>
        <row r="10">
          <cell r="A10">
            <v>19.596315892612189</v>
          </cell>
        </row>
        <row r="11">
          <cell r="A11" t="b">
            <v>1</v>
          </cell>
        </row>
        <row r="13">
          <cell r="A13" t="b">
            <v>1</v>
          </cell>
        </row>
        <row r="14">
          <cell r="A14">
            <v>13.972725240330874</v>
          </cell>
        </row>
        <row r="15">
          <cell r="A15" t="b">
            <v>1</v>
          </cell>
        </row>
        <row r="17">
          <cell r="A17" t="b">
            <v>1</v>
          </cell>
        </row>
        <row r="18">
          <cell r="A18">
            <v>8.8183421516754841</v>
          </cell>
        </row>
        <row r="19">
          <cell r="A19" t="b">
            <v>1</v>
          </cell>
        </row>
        <row r="21">
          <cell r="A21" t="b">
            <v>1</v>
          </cell>
        </row>
        <row r="22">
          <cell r="A22">
            <v>5.5890900961323489</v>
          </cell>
        </row>
        <row r="23">
          <cell r="A23" t="b">
            <v>1</v>
          </cell>
        </row>
        <row r="25">
          <cell r="A25" t="b">
            <v>1</v>
          </cell>
        </row>
        <row r="26">
          <cell r="A26">
            <v>3.477656059815684</v>
          </cell>
        </row>
        <row r="27">
          <cell r="A27" t="b">
            <v>1</v>
          </cell>
        </row>
        <row r="29">
          <cell r="A29" t="b">
            <v>1</v>
          </cell>
        </row>
        <row r="30">
          <cell r="A30">
            <v>2.204585537918871</v>
          </cell>
        </row>
        <row r="31">
          <cell r="A31" t="b">
            <v>1</v>
          </cell>
        </row>
        <row r="33">
          <cell r="A33" t="b">
            <v>1</v>
          </cell>
        </row>
        <row r="34">
          <cell r="A34">
            <v>1.9596315892612188</v>
          </cell>
        </row>
        <row r="35">
          <cell r="A35" t="b">
            <v>1</v>
          </cell>
        </row>
        <row r="37">
          <cell r="A37" t="b">
            <v>1</v>
          </cell>
        </row>
        <row r="38">
          <cell r="A38">
            <v>1.5649452269170578</v>
          </cell>
        </row>
        <row r="39">
          <cell r="A39" t="b">
            <v>1</v>
          </cell>
        </row>
        <row r="41">
          <cell r="A41" t="b">
            <v>1</v>
          </cell>
        </row>
        <row r="42">
          <cell r="A42">
            <v>1.2400793650793649</v>
          </cell>
        </row>
        <row r="43">
          <cell r="A43" t="b">
            <v>1</v>
          </cell>
        </row>
        <row r="45">
          <cell r="A45" t="b">
            <v>1</v>
          </cell>
        </row>
        <row r="46">
          <cell r="A46">
            <v>0.98765432098765427</v>
          </cell>
        </row>
        <row r="47">
          <cell r="A47" t="b">
            <v>1</v>
          </cell>
        </row>
        <row r="49">
          <cell r="A49" t="b">
            <v>1</v>
          </cell>
        </row>
        <row r="50">
          <cell r="A50">
            <v>0.79365079365079361</v>
          </cell>
        </row>
        <row r="51">
          <cell r="A51" t="b">
            <v>1</v>
          </cell>
        </row>
        <row r="53">
          <cell r="A53" t="b">
            <v>1</v>
          </cell>
        </row>
        <row r="54">
          <cell r="A54">
            <v>0</v>
          </cell>
        </row>
        <row r="55">
          <cell r="A55" t="b">
            <v>1</v>
          </cell>
        </row>
        <row r="56">
          <cell r="A56" t="b">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ﾅｶﾉ工房"/>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ﾅｶﾉ工房"/>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費"/>
      <sheetName val="その他"/>
      <sheetName val="（総計）"/>
      <sheetName val="（本体）"/>
      <sheetName val="建築"/>
      <sheetName val="ＥＶ"/>
      <sheetName val="解体"/>
      <sheetName val="厨房"/>
      <sheetName val="備品"/>
      <sheetName val="水槽"/>
      <sheetName val="水槽(潜函)"/>
      <sheetName val="（附帯）"/>
      <sheetName val="附帯"/>
      <sheetName val="（遊具等） "/>
      <sheetName val="遊具"/>
      <sheetName val="火報"/>
      <sheetName val="打設費"/>
      <sheetName val="予算"/>
      <sheetName val="表紙"/>
      <sheetName val="甲用紙"/>
      <sheetName val="乙用紙（建築）"/>
      <sheetName val="（電気）"/>
      <sheetName val="（衛生）"/>
      <sheetName val="（空調）"/>
      <sheetName val="（外構）"/>
    </sheetNames>
    <sheetDataSet>
      <sheetData sheetId="0"/>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甲"/>
      <sheetName val="Ⅰ建築工事"/>
      <sheetName val="C機械（科目）"/>
      <sheetName val="a空調（細目）"/>
      <sheetName val="a空調（別紙明細）"/>
      <sheetName val="b衛生（細目）"/>
      <sheetName val="b衛生（別紙明細）"/>
    </sheetNames>
    <sheetDataSet>
      <sheetData sheetId="0"/>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甲"/>
      <sheetName val="乙"/>
      <sheetName val="Ａ建築工事"/>
      <sheetName val="Ａ１新館棟"/>
      <sheetName val="Ａ２本館棟"/>
      <sheetName val="Ａ３ディ"/>
      <sheetName val="Ｂ外構工事"/>
      <sheetName val="Ｃ1新館棟"/>
      <sheetName val="Ｄ機械設備工事"/>
      <sheetName val="Ｄ１新館棟"/>
      <sheetName val="Ｄ２本館棟"/>
      <sheetName val="Ｄ３ディ"/>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sheetData sheetId="11" refreshError="1"/>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FL40"/>
      <sheetName val="HF32"/>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49.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
</file>

<file path=xl/worksheets/_rels/sheet53.xml.rels>&#65279;<?xml version="1.0" encoding="utf-8" standalone="yes"?>
<Relationships xmlns="http://schemas.openxmlformats.org/package/2006/relationships" />
</file>

<file path=xl/worksheets/_rels/sheet54.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56.xml.rels>&#65279;<?xml version="1.0" encoding="utf-8" standalone="yes"?>
<Relationships xmlns="http://schemas.openxmlformats.org/package/2006/relationships" />
</file>

<file path=xl/worksheets/_rels/sheet57.xml.rels>&#65279;<?xml version="1.0" encoding="utf-8" standalone="yes"?>
<Relationships xmlns="http://schemas.openxmlformats.org/package/2006/relationships" />
</file>

<file path=xl/worksheets/_rels/sheet58.xml.rels>&#65279;<?xml version="1.0" encoding="utf-8" standalone="yes"?>
<Relationships xmlns="http://schemas.openxmlformats.org/package/2006/relationships" />
</file>

<file path=xl/worksheets/_rels/sheet59.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60.xml.rels>&#65279;<?xml version="1.0" encoding="utf-8" standalone="yes"?>
<Relationships xmlns="http://schemas.openxmlformats.org/package/2006/relationships" />
</file>

<file path=xl/worksheets/_rels/sheet61.xml.rels>&#65279;<?xml version="1.0" encoding="utf-8" standalone="yes"?>
<Relationships xmlns="http://schemas.openxmlformats.org/package/2006/relationships" />
</file>

<file path=xl/worksheets/_rels/sheet62.xml.rels>&#65279;<?xml version="1.0" encoding="utf-8" standalone="yes"?>
<Relationships xmlns="http://schemas.openxmlformats.org/package/2006/relationships" />
</file>

<file path=xl/worksheets/_rels/sheet63.xml.rels>&#65279;<?xml version="1.0" encoding="utf-8" standalone="yes"?>
<Relationships xmlns="http://schemas.openxmlformats.org/package/2006/relationships" />
</file>

<file path=xl/worksheets/_rels/sheet64.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67.xml.rels>&#65279;<?xml version="1.0" encoding="utf-8" standalone="yes"?>
<Relationships xmlns="http://schemas.openxmlformats.org/package/2006/relationships" />
</file>

<file path=xl/worksheets/_rels/sheet68.xml.rels>&#65279;<?xml version="1.0" encoding="utf-8" standalone="yes"?>
<Relationships xmlns="http://schemas.openxmlformats.org/package/2006/relationships" />
</file>

<file path=xl/worksheets/_rels/sheet69.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70.xml.rels>&#65279;<?xml version="1.0" encoding="utf-8" standalone="yes"?>
<Relationships xmlns="http://schemas.openxmlformats.org/package/2006/relationships" />
</file>

<file path=xl/worksheets/_rels/sheet71.xml.rels>&#65279;<?xml version="1.0" encoding="utf-8" standalone="yes"?>
<Relationships xmlns="http://schemas.openxmlformats.org/package/2006/relationships" />
</file>

<file path=xl/worksheets/_rels/sheet72.xml.rels>&#65279;<?xml version="1.0" encoding="utf-8" standalone="yes"?>
<Relationships xmlns="http://schemas.openxmlformats.org/package/2006/relationships" />
</file>

<file path=xl/worksheets/_rels/sheet73.xml.rels>&#65279;<?xml version="1.0" encoding="utf-8" standalone="yes"?>
<Relationships xmlns="http://schemas.openxmlformats.org/package/2006/relationships" />
</file>

<file path=xl/worksheets/_rels/sheet74.xml.rels>&#65279;<?xml version="1.0" encoding="utf-8" standalone="yes"?>
<Relationships xmlns="http://schemas.openxmlformats.org/package/2006/relationships" />
</file>

<file path=xl/worksheets/_rels/sheet75.xml.rels>&#65279;<?xml version="1.0" encoding="utf-8" standalone="yes"?>
<Relationships xmlns="http://schemas.openxmlformats.org/package/2006/relationships" />
</file>

<file path=xl/worksheets/_rels/sheet76.xml.rels>&#65279;<?xml version="1.0" encoding="utf-8" standalone="yes"?>
<Relationships xmlns="http://schemas.openxmlformats.org/package/2006/relationships" />
</file>

<file path=xl/worksheets/_rels/sheet77.xml.rels>&#65279;<?xml version="1.0" encoding="utf-8" standalone="yes"?>
<Relationships xmlns="http://schemas.openxmlformats.org/package/2006/relationships" />
</file>

<file path=xl/worksheets/_rels/sheet78.xml.rels>&#65279;<?xml version="1.0" encoding="utf-8" standalone="yes"?>
<Relationships xmlns="http://schemas.openxmlformats.org/package/2006/relationships" />
</file>

<file path=xl/worksheets/_rels/sheet79.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80.xml.rels>&#65279;<?xml version="1.0" encoding="utf-8" standalone="yes"?>
<Relationships xmlns="http://schemas.openxmlformats.org/package/2006/relationships" />
</file>

<file path=xl/worksheets/_rels/sheet81.xml.rels>&#65279;<?xml version="1.0" encoding="utf-8" standalone="yes"?>
<Relationships xmlns="http://schemas.openxmlformats.org/package/2006/relationships" />
</file>

<file path=xl/worksheets/_rels/sheet82.xml.rels>&#65279;<?xml version="1.0" encoding="utf-8" standalone="yes"?>
<Relationships xmlns="http://schemas.openxmlformats.org/package/2006/relationships" />
</file>

<file path=xl/worksheets/_rels/sheet83.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A045F-51BD-466A-A73B-23B1A172579A}">
  <dimension ref="B1:J18"/>
  <sheetViews>
    <sheetView tabSelected="1" view="pageBreakPreview" zoomScale="75" zoomScaleNormal="75" zoomScaleSheetLayoutView="75" workbookViewId="0">
      <selection activeCell="Z12" sqref="Z12"/>
    </sheetView>
  </sheetViews>
  <sheetFormatPr defaultRowHeight="13.5"/>
  <cols>
    <col min="1" max="1" width="0.875" style="335" customWidth="1"/>
    <col min="2" max="2" width="8.625" style="335" customWidth="1"/>
    <col min="3" max="3" width="13.625" style="335" customWidth="1"/>
    <col min="4" max="4" width="9.125" style="335" customWidth="1"/>
    <col min="5" max="5" width="8.25" style="336" customWidth="1"/>
    <col min="6" max="6" width="14.25" style="336" customWidth="1"/>
    <col min="7" max="7" width="18.625" style="336" customWidth="1"/>
    <col min="8" max="8" width="21.625" style="335" customWidth="1"/>
    <col min="9" max="9" width="22.25" style="336" customWidth="1"/>
    <col min="10" max="10" width="25.625" style="335" customWidth="1"/>
    <col min="11" max="256" width="9" style="335"/>
    <col min="257" max="257" width="0.875" style="335" customWidth="1"/>
    <col min="258" max="258" width="8.625" style="335" customWidth="1"/>
    <col min="259" max="259" width="13.625" style="335" customWidth="1"/>
    <col min="260" max="260" width="9.125" style="335" customWidth="1"/>
    <col min="261" max="261" width="6.125" style="335" customWidth="1"/>
    <col min="262" max="262" width="14.25" style="335" customWidth="1"/>
    <col min="263" max="263" width="18.625" style="335" customWidth="1"/>
    <col min="264" max="264" width="21.625" style="335" customWidth="1"/>
    <col min="265" max="265" width="22.25" style="335" customWidth="1"/>
    <col min="266" max="266" width="25.625" style="335" customWidth="1"/>
    <col min="267" max="512" width="9" style="335"/>
    <col min="513" max="513" width="0.875" style="335" customWidth="1"/>
    <col min="514" max="514" width="8.625" style="335" customWidth="1"/>
    <col min="515" max="515" width="13.625" style="335" customWidth="1"/>
    <col min="516" max="516" width="9.125" style="335" customWidth="1"/>
    <col min="517" max="517" width="6.125" style="335" customWidth="1"/>
    <col min="518" max="518" width="14.25" style="335" customWidth="1"/>
    <col min="519" max="519" width="18.625" style="335" customWidth="1"/>
    <col min="520" max="520" width="21.625" style="335" customWidth="1"/>
    <col min="521" max="521" width="22.25" style="335" customWidth="1"/>
    <col min="522" max="522" width="25.625" style="335" customWidth="1"/>
    <col min="523" max="768" width="9" style="335"/>
    <col min="769" max="769" width="0.875" style="335" customWidth="1"/>
    <col min="770" max="770" width="8.625" style="335" customWidth="1"/>
    <col min="771" max="771" width="13.625" style="335" customWidth="1"/>
    <col min="772" max="772" width="9.125" style="335" customWidth="1"/>
    <col min="773" max="773" width="6.125" style="335" customWidth="1"/>
    <col min="774" max="774" width="14.25" style="335" customWidth="1"/>
    <col min="775" max="775" width="18.625" style="335" customWidth="1"/>
    <col min="776" max="776" width="21.625" style="335" customWidth="1"/>
    <col min="777" max="777" width="22.25" style="335" customWidth="1"/>
    <col min="778" max="778" width="25.625" style="335" customWidth="1"/>
    <col min="779" max="1024" width="9" style="335"/>
    <col min="1025" max="1025" width="0.875" style="335" customWidth="1"/>
    <col min="1026" max="1026" width="8.625" style="335" customWidth="1"/>
    <col min="1027" max="1027" width="13.625" style="335" customWidth="1"/>
    <col min="1028" max="1028" width="9.125" style="335" customWidth="1"/>
    <col min="1029" max="1029" width="6.125" style="335" customWidth="1"/>
    <col min="1030" max="1030" width="14.25" style="335" customWidth="1"/>
    <col min="1031" max="1031" width="18.625" style="335" customWidth="1"/>
    <col min="1032" max="1032" width="21.625" style="335" customWidth="1"/>
    <col min="1033" max="1033" width="22.25" style="335" customWidth="1"/>
    <col min="1034" max="1034" width="25.625" style="335" customWidth="1"/>
    <col min="1035" max="1280" width="9" style="335"/>
    <col min="1281" max="1281" width="0.875" style="335" customWidth="1"/>
    <col min="1282" max="1282" width="8.625" style="335" customWidth="1"/>
    <col min="1283" max="1283" width="13.625" style="335" customWidth="1"/>
    <col min="1284" max="1284" width="9.125" style="335" customWidth="1"/>
    <col min="1285" max="1285" width="6.125" style="335" customWidth="1"/>
    <col min="1286" max="1286" width="14.25" style="335" customWidth="1"/>
    <col min="1287" max="1287" width="18.625" style="335" customWidth="1"/>
    <col min="1288" max="1288" width="21.625" style="335" customWidth="1"/>
    <col min="1289" max="1289" width="22.25" style="335" customWidth="1"/>
    <col min="1290" max="1290" width="25.625" style="335" customWidth="1"/>
    <col min="1291" max="1536" width="9" style="335"/>
    <col min="1537" max="1537" width="0.875" style="335" customWidth="1"/>
    <col min="1538" max="1538" width="8.625" style="335" customWidth="1"/>
    <col min="1539" max="1539" width="13.625" style="335" customWidth="1"/>
    <col min="1540" max="1540" width="9.125" style="335" customWidth="1"/>
    <col min="1541" max="1541" width="6.125" style="335" customWidth="1"/>
    <col min="1542" max="1542" width="14.25" style="335" customWidth="1"/>
    <col min="1543" max="1543" width="18.625" style="335" customWidth="1"/>
    <col min="1544" max="1544" width="21.625" style="335" customWidth="1"/>
    <col min="1545" max="1545" width="22.25" style="335" customWidth="1"/>
    <col min="1546" max="1546" width="25.625" style="335" customWidth="1"/>
    <col min="1547" max="1792" width="9" style="335"/>
    <col min="1793" max="1793" width="0.875" style="335" customWidth="1"/>
    <col min="1794" max="1794" width="8.625" style="335" customWidth="1"/>
    <col min="1795" max="1795" width="13.625" style="335" customWidth="1"/>
    <col min="1796" max="1796" width="9.125" style="335" customWidth="1"/>
    <col min="1797" max="1797" width="6.125" style="335" customWidth="1"/>
    <col min="1798" max="1798" width="14.25" style="335" customWidth="1"/>
    <col min="1799" max="1799" width="18.625" style="335" customWidth="1"/>
    <col min="1800" max="1800" width="21.625" style="335" customWidth="1"/>
    <col min="1801" max="1801" width="22.25" style="335" customWidth="1"/>
    <col min="1802" max="1802" width="25.625" style="335" customWidth="1"/>
    <col min="1803" max="2048" width="9" style="335"/>
    <col min="2049" max="2049" width="0.875" style="335" customWidth="1"/>
    <col min="2050" max="2050" width="8.625" style="335" customWidth="1"/>
    <col min="2051" max="2051" width="13.625" style="335" customWidth="1"/>
    <col min="2052" max="2052" width="9.125" style="335" customWidth="1"/>
    <col min="2053" max="2053" width="6.125" style="335" customWidth="1"/>
    <col min="2054" max="2054" width="14.25" style="335" customWidth="1"/>
    <col min="2055" max="2055" width="18.625" style="335" customWidth="1"/>
    <col min="2056" max="2056" width="21.625" style="335" customWidth="1"/>
    <col min="2057" max="2057" width="22.25" style="335" customWidth="1"/>
    <col min="2058" max="2058" width="25.625" style="335" customWidth="1"/>
    <col min="2059" max="2304" width="9" style="335"/>
    <col min="2305" max="2305" width="0.875" style="335" customWidth="1"/>
    <col min="2306" max="2306" width="8.625" style="335" customWidth="1"/>
    <col min="2307" max="2307" width="13.625" style="335" customWidth="1"/>
    <col min="2308" max="2308" width="9.125" style="335" customWidth="1"/>
    <col min="2309" max="2309" width="6.125" style="335" customWidth="1"/>
    <col min="2310" max="2310" width="14.25" style="335" customWidth="1"/>
    <col min="2311" max="2311" width="18.625" style="335" customWidth="1"/>
    <col min="2312" max="2312" width="21.625" style="335" customWidth="1"/>
    <col min="2313" max="2313" width="22.25" style="335" customWidth="1"/>
    <col min="2314" max="2314" width="25.625" style="335" customWidth="1"/>
    <col min="2315" max="2560" width="9" style="335"/>
    <col min="2561" max="2561" width="0.875" style="335" customWidth="1"/>
    <col min="2562" max="2562" width="8.625" style="335" customWidth="1"/>
    <col min="2563" max="2563" width="13.625" style="335" customWidth="1"/>
    <col min="2564" max="2564" width="9.125" style="335" customWidth="1"/>
    <col min="2565" max="2565" width="6.125" style="335" customWidth="1"/>
    <col min="2566" max="2566" width="14.25" style="335" customWidth="1"/>
    <col min="2567" max="2567" width="18.625" style="335" customWidth="1"/>
    <col min="2568" max="2568" width="21.625" style="335" customWidth="1"/>
    <col min="2569" max="2569" width="22.25" style="335" customWidth="1"/>
    <col min="2570" max="2570" width="25.625" style="335" customWidth="1"/>
    <col min="2571" max="2816" width="9" style="335"/>
    <col min="2817" max="2817" width="0.875" style="335" customWidth="1"/>
    <col min="2818" max="2818" width="8.625" style="335" customWidth="1"/>
    <col min="2819" max="2819" width="13.625" style="335" customWidth="1"/>
    <col min="2820" max="2820" width="9.125" style="335" customWidth="1"/>
    <col min="2821" max="2821" width="6.125" style="335" customWidth="1"/>
    <col min="2822" max="2822" width="14.25" style="335" customWidth="1"/>
    <col min="2823" max="2823" width="18.625" style="335" customWidth="1"/>
    <col min="2824" max="2824" width="21.625" style="335" customWidth="1"/>
    <col min="2825" max="2825" width="22.25" style="335" customWidth="1"/>
    <col min="2826" max="2826" width="25.625" style="335" customWidth="1"/>
    <col min="2827" max="3072" width="9" style="335"/>
    <col min="3073" max="3073" width="0.875" style="335" customWidth="1"/>
    <col min="3074" max="3074" width="8.625" style="335" customWidth="1"/>
    <col min="3075" max="3075" width="13.625" style="335" customWidth="1"/>
    <col min="3076" max="3076" width="9.125" style="335" customWidth="1"/>
    <col min="3077" max="3077" width="6.125" style="335" customWidth="1"/>
    <col min="3078" max="3078" width="14.25" style="335" customWidth="1"/>
    <col min="3079" max="3079" width="18.625" style="335" customWidth="1"/>
    <col min="3080" max="3080" width="21.625" style="335" customWidth="1"/>
    <col min="3081" max="3081" width="22.25" style="335" customWidth="1"/>
    <col min="3082" max="3082" width="25.625" style="335" customWidth="1"/>
    <col min="3083" max="3328" width="9" style="335"/>
    <col min="3329" max="3329" width="0.875" style="335" customWidth="1"/>
    <col min="3330" max="3330" width="8.625" style="335" customWidth="1"/>
    <col min="3331" max="3331" width="13.625" style="335" customWidth="1"/>
    <col min="3332" max="3332" width="9.125" style="335" customWidth="1"/>
    <col min="3333" max="3333" width="6.125" style="335" customWidth="1"/>
    <col min="3334" max="3334" width="14.25" style="335" customWidth="1"/>
    <col min="3335" max="3335" width="18.625" style="335" customWidth="1"/>
    <col min="3336" max="3336" width="21.625" style="335" customWidth="1"/>
    <col min="3337" max="3337" width="22.25" style="335" customWidth="1"/>
    <col min="3338" max="3338" width="25.625" style="335" customWidth="1"/>
    <col min="3339" max="3584" width="9" style="335"/>
    <col min="3585" max="3585" width="0.875" style="335" customWidth="1"/>
    <col min="3586" max="3586" width="8.625" style="335" customWidth="1"/>
    <col min="3587" max="3587" width="13.625" style="335" customWidth="1"/>
    <col min="3588" max="3588" width="9.125" style="335" customWidth="1"/>
    <col min="3589" max="3589" width="6.125" style="335" customWidth="1"/>
    <col min="3590" max="3590" width="14.25" style="335" customWidth="1"/>
    <col min="3591" max="3591" width="18.625" style="335" customWidth="1"/>
    <col min="3592" max="3592" width="21.625" style="335" customWidth="1"/>
    <col min="3593" max="3593" width="22.25" style="335" customWidth="1"/>
    <col min="3594" max="3594" width="25.625" style="335" customWidth="1"/>
    <col min="3595" max="3840" width="9" style="335"/>
    <col min="3841" max="3841" width="0.875" style="335" customWidth="1"/>
    <col min="3842" max="3842" width="8.625" style="335" customWidth="1"/>
    <col min="3843" max="3843" width="13.625" style="335" customWidth="1"/>
    <col min="3844" max="3844" width="9.125" style="335" customWidth="1"/>
    <col min="3845" max="3845" width="6.125" style="335" customWidth="1"/>
    <col min="3846" max="3846" width="14.25" style="335" customWidth="1"/>
    <col min="3847" max="3847" width="18.625" style="335" customWidth="1"/>
    <col min="3848" max="3848" width="21.625" style="335" customWidth="1"/>
    <col min="3849" max="3849" width="22.25" style="335" customWidth="1"/>
    <col min="3850" max="3850" width="25.625" style="335" customWidth="1"/>
    <col min="3851" max="4096" width="9" style="335"/>
    <col min="4097" max="4097" width="0.875" style="335" customWidth="1"/>
    <col min="4098" max="4098" width="8.625" style="335" customWidth="1"/>
    <col min="4099" max="4099" width="13.625" style="335" customWidth="1"/>
    <col min="4100" max="4100" width="9.125" style="335" customWidth="1"/>
    <col min="4101" max="4101" width="6.125" style="335" customWidth="1"/>
    <col min="4102" max="4102" width="14.25" style="335" customWidth="1"/>
    <col min="4103" max="4103" width="18.625" style="335" customWidth="1"/>
    <col min="4104" max="4104" width="21.625" style="335" customWidth="1"/>
    <col min="4105" max="4105" width="22.25" style="335" customWidth="1"/>
    <col min="4106" max="4106" width="25.625" style="335" customWidth="1"/>
    <col min="4107" max="4352" width="9" style="335"/>
    <col min="4353" max="4353" width="0.875" style="335" customWidth="1"/>
    <col min="4354" max="4354" width="8.625" style="335" customWidth="1"/>
    <col min="4355" max="4355" width="13.625" style="335" customWidth="1"/>
    <col min="4356" max="4356" width="9.125" style="335" customWidth="1"/>
    <col min="4357" max="4357" width="6.125" style="335" customWidth="1"/>
    <col min="4358" max="4358" width="14.25" style="335" customWidth="1"/>
    <col min="4359" max="4359" width="18.625" style="335" customWidth="1"/>
    <col min="4360" max="4360" width="21.625" style="335" customWidth="1"/>
    <col min="4361" max="4361" width="22.25" style="335" customWidth="1"/>
    <col min="4362" max="4362" width="25.625" style="335" customWidth="1"/>
    <col min="4363" max="4608" width="9" style="335"/>
    <col min="4609" max="4609" width="0.875" style="335" customWidth="1"/>
    <col min="4610" max="4610" width="8.625" style="335" customWidth="1"/>
    <col min="4611" max="4611" width="13.625" style="335" customWidth="1"/>
    <col min="4612" max="4612" width="9.125" style="335" customWidth="1"/>
    <col min="4613" max="4613" width="6.125" style="335" customWidth="1"/>
    <col min="4614" max="4614" width="14.25" style="335" customWidth="1"/>
    <col min="4615" max="4615" width="18.625" style="335" customWidth="1"/>
    <col min="4616" max="4616" width="21.625" style="335" customWidth="1"/>
    <col min="4617" max="4617" width="22.25" style="335" customWidth="1"/>
    <col min="4618" max="4618" width="25.625" style="335" customWidth="1"/>
    <col min="4619" max="4864" width="9" style="335"/>
    <col min="4865" max="4865" width="0.875" style="335" customWidth="1"/>
    <col min="4866" max="4866" width="8.625" style="335" customWidth="1"/>
    <col min="4867" max="4867" width="13.625" style="335" customWidth="1"/>
    <col min="4868" max="4868" width="9.125" style="335" customWidth="1"/>
    <col min="4869" max="4869" width="6.125" style="335" customWidth="1"/>
    <col min="4870" max="4870" width="14.25" style="335" customWidth="1"/>
    <col min="4871" max="4871" width="18.625" style="335" customWidth="1"/>
    <col min="4872" max="4872" width="21.625" style="335" customWidth="1"/>
    <col min="4873" max="4873" width="22.25" style="335" customWidth="1"/>
    <col min="4874" max="4874" width="25.625" style="335" customWidth="1"/>
    <col min="4875" max="5120" width="9" style="335"/>
    <col min="5121" max="5121" width="0.875" style="335" customWidth="1"/>
    <col min="5122" max="5122" width="8.625" style="335" customWidth="1"/>
    <col min="5123" max="5123" width="13.625" style="335" customWidth="1"/>
    <col min="5124" max="5124" width="9.125" style="335" customWidth="1"/>
    <col min="5125" max="5125" width="6.125" style="335" customWidth="1"/>
    <col min="5126" max="5126" width="14.25" style="335" customWidth="1"/>
    <col min="5127" max="5127" width="18.625" style="335" customWidth="1"/>
    <col min="5128" max="5128" width="21.625" style="335" customWidth="1"/>
    <col min="5129" max="5129" width="22.25" style="335" customWidth="1"/>
    <col min="5130" max="5130" width="25.625" style="335" customWidth="1"/>
    <col min="5131" max="5376" width="9" style="335"/>
    <col min="5377" max="5377" width="0.875" style="335" customWidth="1"/>
    <col min="5378" max="5378" width="8.625" style="335" customWidth="1"/>
    <col min="5379" max="5379" width="13.625" style="335" customWidth="1"/>
    <col min="5380" max="5380" width="9.125" style="335" customWidth="1"/>
    <col min="5381" max="5381" width="6.125" style="335" customWidth="1"/>
    <col min="5382" max="5382" width="14.25" style="335" customWidth="1"/>
    <col min="5383" max="5383" width="18.625" style="335" customWidth="1"/>
    <col min="5384" max="5384" width="21.625" style="335" customWidth="1"/>
    <col min="5385" max="5385" width="22.25" style="335" customWidth="1"/>
    <col min="5386" max="5386" width="25.625" style="335" customWidth="1"/>
    <col min="5387" max="5632" width="9" style="335"/>
    <col min="5633" max="5633" width="0.875" style="335" customWidth="1"/>
    <col min="5634" max="5634" width="8.625" style="335" customWidth="1"/>
    <col min="5635" max="5635" width="13.625" style="335" customWidth="1"/>
    <col min="5636" max="5636" width="9.125" style="335" customWidth="1"/>
    <col min="5637" max="5637" width="6.125" style="335" customWidth="1"/>
    <col min="5638" max="5638" width="14.25" style="335" customWidth="1"/>
    <col min="5639" max="5639" width="18.625" style="335" customWidth="1"/>
    <col min="5640" max="5640" width="21.625" style="335" customWidth="1"/>
    <col min="5641" max="5641" width="22.25" style="335" customWidth="1"/>
    <col min="5642" max="5642" width="25.625" style="335" customWidth="1"/>
    <col min="5643" max="5888" width="9" style="335"/>
    <col min="5889" max="5889" width="0.875" style="335" customWidth="1"/>
    <col min="5890" max="5890" width="8.625" style="335" customWidth="1"/>
    <col min="5891" max="5891" width="13.625" style="335" customWidth="1"/>
    <col min="5892" max="5892" width="9.125" style="335" customWidth="1"/>
    <col min="5893" max="5893" width="6.125" style="335" customWidth="1"/>
    <col min="5894" max="5894" width="14.25" style="335" customWidth="1"/>
    <col min="5895" max="5895" width="18.625" style="335" customWidth="1"/>
    <col min="5896" max="5896" width="21.625" style="335" customWidth="1"/>
    <col min="5897" max="5897" width="22.25" style="335" customWidth="1"/>
    <col min="5898" max="5898" width="25.625" style="335" customWidth="1"/>
    <col min="5899" max="6144" width="9" style="335"/>
    <col min="6145" max="6145" width="0.875" style="335" customWidth="1"/>
    <col min="6146" max="6146" width="8.625" style="335" customWidth="1"/>
    <col min="6147" max="6147" width="13.625" style="335" customWidth="1"/>
    <col min="6148" max="6148" width="9.125" style="335" customWidth="1"/>
    <col min="6149" max="6149" width="6.125" style="335" customWidth="1"/>
    <col min="6150" max="6150" width="14.25" style="335" customWidth="1"/>
    <col min="6151" max="6151" width="18.625" style="335" customWidth="1"/>
    <col min="6152" max="6152" width="21.625" style="335" customWidth="1"/>
    <col min="6153" max="6153" width="22.25" style="335" customWidth="1"/>
    <col min="6154" max="6154" width="25.625" style="335" customWidth="1"/>
    <col min="6155" max="6400" width="9" style="335"/>
    <col min="6401" max="6401" width="0.875" style="335" customWidth="1"/>
    <col min="6402" max="6402" width="8.625" style="335" customWidth="1"/>
    <col min="6403" max="6403" width="13.625" style="335" customWidth="1"/>
    <col min="6404" max="6404" width="9.125" style="335" customWidth="1"/>
    <col min="6405" max="6405" width="6.125" style="335" customWidth="1"/>
    <col min="6406" max="6406" width="14.25" style="335" customWidth="1"/>
    <col min="6407" max="6407" width="18.625" style="335" customWidth="1"/>
    <col min="6408" max="6408" width="21.625" style="335" customWidth="1"/>
    <col min="6409" max="6409" width="22.25" style="335" customWidth="1"/>
    <col min="6410" max="6410" width="25.625" style="335" customWidth="1"/>
    <col min="6411" max="6656" width="9" style="335"/>
    <col min="6657" max="6657" width="0.875" style="335" customWidth="1"/>
    <col min="6658" max="6658" width="8.625" style="335" customWidth="1"/>
    <col min="6659" max="6659" width="13.625" style="335" customWidth="1"/>
    <col min="6660" max="6660" width="9.125" style="335" customWidth="1"/>
    <col min="6661" max="6661" width="6.125" style="335" customWidth="1"/>
    <col min="6662" max="6662" width="14.25" style="335" customWidth="1"/>
    <col min="6663" max="6663" width="18.625" style="335" customWidth="1"/>
    <col min="6664" max="6664" width="21.625" style="335" customWidth="1"/>
    <col min="6665" max="6665" width="22.25" style="335" customWidth="1"/>
    <col min="6666" max="6666" width="25.625" style="335" customWidth="1"/>
    <col min="6667" max="6912" width="9" style="335"/>
    <col min="6913" max="6913" width="0.875" style="335" customWidth="1"/>
    <col min="6914" max="6914" width="8.625" style="335" customWidth="1"/>
    <col min="6915" max="6915" width="13.625" style="335" customWidth="1"/>
    <col min="6916" max="6916" width="9.125" style="335" customWidth="1"/>
    <col min="6917" max="6917" width="6.125" style="335" customWidth="1"/>
    <col min="6918" max="6918" width="14.25" style="335" customWidth="1"/>
    <col min="6919" max="6919" width="18.625" style="335" customWidth="1"/>
    <col min="6920" max="6920" width="21.625" style="335" customWidth="1"/>
    <col min="6921" max="6921" width="22.25" style="335" customWidth="1"/>
    <col min="6922" max="6922" width="25.625" style="335" customWidth="1"/>
    <col min="6923" max="7168" width="9" style="335"/>
    <col min="7169" max="7169" width="0.875" style="335" customWidth="1"/>
    <col min="7170" max="7170" width="8.625" style="335" customWidth="1"/>
    <col min="7171" max="7171" width="13.625" style="335" customWidth="1"/>
    <col min="7172" max="7172" width="9.125" style="335" customWidth="1"/>
    <col min="7173" max="7173" width="6.125" style="335" customWidth="1"/>
    <col min="7174" max="7174" width="14.25" style="335" customWidth="1"/>
    <col min="7175" max="7175" width="18.625" style="335" customWidth="1"/>
    <col min="7176" max="7176" width="21.625" style="335" customWidth="1"/>
    <col min="7177" max="7177" width="22.25" style="335" customWidth="1"/>
    <col min="7178" max="7178" width="25.625" style="335" customWidth="1"/>
    <col min="7179" max="7424" width="9" style="335"/>
    <col min="7425" max="7425" width="0.875" style="335" customWidth="1"/>
    <col min="7426" max="7426" width="8.625" style="335" customWidth="1"/>
    <col min="7427" max="7427" width="13.625" style="335" customWidth="1"/>
    <col min="7428" max="7428" width="9.125" style="335" customWidth="1"/>
    <col min="7429" max="7429" width="6.125" style="335" customWidth="1"/>
    <col min="7430" max="7430" width="14.25" style="335" customWidth="1"/>
    <col min="7431" max="7431" width="18.625" style="335" customWidth="1"/>
    <col min="7432" max="7432" width="21.625" style="335" customWidth="1"/>
    <col min="7433" max="7433" width="22.25" style="335" customWidth="1"/>
    <col min="7434" max="7434" width="25.625" style="335" customWidth="1"/>
    <col min="7435" max="7680" width="9" style="335"/>
    <col min="7681" max="7681" width="0.875" style="335" customWidth="1"/>
    <col min="7682" max="7682" width="8.625" style="335" customWidth="1"/>
    <col min="7683" max="7683" width="13.625" style="335" customWidth="1"/>
    <col min="7684" max="7684" width="9.125" style="335" customWidth="1"/>
    <col min="7685" max="7685" width="6.125" style="335" customWidth="1"/>
    <col min="7686" max="7686" width="14.25" style="335" customWidth="1"/>
    <col min="7687" max="7687" width="18.625" style="335" customWidth="1"/>
    <col min="7688" max="7688" width="21.625" style="335" customWidth="1"/>
    <col min="7689" max="7689" width="22.25" style="335" customWidth="1"/>
    <col min="7690" max="7690" width="25.625" style="335" customWidth="1"/>
    <col min="7691" max="7936" width="9" style="335"/>
    <col min="7937" max="7937" width="0.875" style="335" customWidth="1"/>
    <col min="7938" max="7938" width="8.625" style="335" customWidth="1"/>
    <col min="7939" max="7939" width="13.625" style="335" customWidth="1"/>
    <col min="7940" max="7940" width="9.125" style="335" customWidth="1"/>
    <col min="7941" max="7941" width="6.125" style="335" customWidth="1"/>
    <col min="7942" max="7942" width="14.25" style="335" customWidth="1"/>
    <col min="7943" max="7943" width="18.625" style="335" customWidth="1"/>
    <col min="7944" max="7944" width="21.625" style="335" customWidth="1"/>
    <col min="7945" max="7945" width="22.25" style="335" customWidth="1"/>
    <col min="7946" max="7946" width="25.625" style="335" customWidth="1"/>
    <col min="7947" max="8192" width="9" style="335"/>
    <col min="8193" max="8193" width="0.875" style="335" customWidth="1"/>
    <col min="8194" max="8194" width="8.625" style="335" customWidth="1"/>
    <col min="8195" max="8195" width="13.625" style="335" customWidth="1"/>
    <col min="8196" max="8196" width="9.125" style="335" customWidth="1"/>
    <col min="8197" max="8197" width="6.125" style="335" customWidth="1"/>
    <col min="8198" max="8198" width="14.25" style="335" customWidth="1"/>
    <col min="8199" max="8199" width="18.625" style="335" customWidth="1"/>
    <col min="8200" max="8200" width="21.625" style="335" customWidth="1"/>
    <col min="8201" max="8201" width="22.25" style="335" customWidth="1"/>
    <col min="8202" max="8202" width="25.625" style="335" customWidth="1"/>
    <col min="8203" max="8448" width="9" style="335"/>
    <col min="8449" max="8449" width="0.875" style="335" customWidth="1"/>
    <col min="8450" max="8450" width="8.625" style="335" customWidth="1"/>
    <col min="8451" max="8451" width="13.625" style="335" customWidth="1"/>
    <col min="8452" max="8452" width="9.125" style="335" customWidth="1"/>
    <col min="8453" max="8453" width="6.125" style="335" customWidth="1"/>
    <col min="8454" max="8454" width="14.25" style="335" customWidth="1"/>
    <col min="8455" max="8455" width="18.625" style="335" customWidth="1"/>
    <col min="8456" max="8456" width="21.625" style="335" customWidth="1"/>
    <col min="8457" max="8457" width="22.25" style="335" customWidth="1"/>
    <col min="8458" max="8458" width="25.625" style="335" customWidth="1"/>
    <col min="8459" max="8704" width="9" style="335"/>
    <col min="8705" max="8705" width="0.875" style="335" customWidth="1"/>
    <col min="8706" max="8706" width="8.625" style="335" customWidth="1"/>
    <col min="8707" max="8707" width="13.625" style="335" customWidth="1"/>
    <col min="8708" max="8708" width="9.125" style="335" customWidth="1"/>
    <col min="8709" max="8709" width="6.125" style="335" customWidth="1"/>
    <col min="8710" max="8710" width="14.25" style="335" customWidth="1"/>
    <col min="8711" max="8711" width="18.625" style="335" customWidth="1"/>
    <col min="8712" max="8712" width="21.625" style="335" customWidth="1"/>
    <col min="8713" max="8713" width="22.25" style="335" customWidth="1"/>
    <col min="8714" max="8714" width="25.625" style="335" customWidth="1"/>
    <col min="8715" max="8960" width="9" style="335"/>
    <col min="8961" max="8961" width="0.875" style="335" customWidth="1"/>
    <col min="8962" max="8962" width="8.625" style="335" customWidth="1"/>
    <col min="8963" max="8963" width="13.625" style="335" customWidth="1"/>
    <col min="8964" max="8964" width="9.125" style="335" customWidth="1"/>
    <col min="8965" max="8965" width="6.125" style="335" customWidth="1"/>
    <col min="8966" max="8966" width="14.25" style="335" customWidth="1"/>
    <col min="8967" max="8967" width="18.625" style="335" customWidth="1"/>
    <col min="8968" max="8968" width="21.625" style="335" customWidth="1"/>
    <col min="8969" max="8969" width="22.25" style="335" customWidth="1"/>
    <col min="8970" max="8970" width="25.625" style="335" customWidth="1"/>
    <col min="8971" max="9216" width="9" style="335"/>
    <col min="9217" max="9217" width="0.875" style="335" customWidth="1"/>
    <col min="9218" max="9218" width="8.625" style="335" customWidth="1"/>
    <col min="9219" max="9219" width="13.625" style="335" customWidth="1"/>
    <col min="9220" max="9220" width="9.125" style="335" customWidth="1"/>
    <col min="9221" max="9221" width="6.125" style="335" customWidth="1"/>
    <col min="9222" max="9222" width="14.25" style="335" customWidth="1"/>
    <col min="9223" max="9223" width="18.625" style="335" customWidth="1"/>
    <col min="9224" max="9224" width="21.625" style="335" customWidth="1"/>
    <col min="9225" max="9225" width="22.25" style="335" customWidth="1"/>
    <col min="9226" max="9226" width="25.625" style="335" customWidth="1"/>
    <col min="9227" max="9472" width="9" style="335"/>
    <col min="9473" max="9473" width="0.875" style="335" customWidth="1"/>
    <col min="9474" max="9474" width="8.625" style="335" customWidth="1"/>
    <col min="9475" max="9475" width="13.625" style="335" customWidth="1"/>
    <col min="9476" max="9476" width="9.125" style="335" customWidth="1"/>
    <col min="9477" max="9477" width="6.125" style="335" customWidth="1"/>
    <col min="9478" max="9478" width="14.25" style="335" customWidth="1"/>
    <col min="9479" max="9479" width="18.625" style="335" customWidth="1"/>
    <col min="9480" max="9480" width="21.625" style="335" customWidth="1"/>
    <col min="9481" max="9481" width="22.25" style="335" customWidth="1"/>
    <col min="9482" max="9482" width="25.625" style="335" customWidth="1"/>
    <col min="9483" max="9728" width="9" style="335"/>
    <col min="9729" max="9729" width="0.875" style="335" customWidth="1"/>
    <col min="9730" max="9730" width="8.625" style="335" customWidth="1"/>
    <col min="9731" max="9731" width="13.625" style="335" customWidth="1"/>
    <col min="9732" max="9732" width="9.125" style="335" customWidth="1"/>
    <col min="9733" max="9733" width="6.125" style="335" customWidth="1"/>
    <col min="9734" max="9734" width="14.25" style="335" customWidth="1"/>
    <col min="9735" max="9735" width="18.625" style="335" customWidth="1"/>
    <col min="9736" max="9736" width="21.625" style="335" customWidth="1"/>
    <col min="9737" max="9737" width="22.25" style="335" customWidth="1"/>
    <col min="9738" max="9738" width="25.625" style="335" customWidth="1"/>
    <col min="9739" max="9984" width="9" style="335"/>
    <col min="9985" max="9985" width="0.875" style="335" customWidth="1"/>
    <col min="9986" max="9986" width="8.625" style="335" customWidth="1"/>
    <col min="9987" max="9987" width="13.625" style="335" customWidth="1"/>
    <col min="9988" max="9988" width="9.125" style="335" customWidth="1"/>
    <col min="9989" max="9989" width="6.125" style="335" customWidth="1"/>
    <col min="9990" max="9990" width="14.25" style="335" customWidth="1"/>
    <col min="9991" max="9991" width="18.625" style="335" customWidth="1"/>
    <col min="9992" max="9992" width="21.625" style="335" customWidth="1"/>
    <col min="9993" max="9993" width="22.25" style="335" customWidth="1"/>
    <col min="9994" max="9994" width="25.625" style="335" customWidth="1"/>
    <col min="9995" max="10240" width="9" style="335"/>
    <col min="10241" max="10241" width="0.875" style="335" customWidth="1"/>
    <col min="10242" max="10242" width="8.625" style="335" customWidth="1"/>
    <col min="10243" max="10243" width="13.625" style="335" customWidth="1"/>
    <col min="10244" max="10244" width="9.125" style="335" customWidth="1"/>
    <col min="10245" max="10245" width="6.125" style="335" customWidth="1"/>
    <col min="10246" max="10246" width="14.25" style="335" customWidth="1"/>
    <col min="10247" max="10247" width="18.625" style="335" customWidth="1"/>
    <col min="10248" max="10248" width="21.625" style="335" customWidth="1"/>
    <col min="10249" max="10249" width="22.25" style="335" customWidth="1"/>
    <col min="10250" max="10250" width="25.625" style="335" customWidth="1"/>
    <col min="10251" max="10496" width="9" style="335"/>
    <col min="10497" max="10497" width="0.875" style="335" customWidth="1"/>
    <col min="10498" max="10498" width="8.625" style="335" customWidth="1"/>
    <col min="10499" max="10499" width="13.625" style="335" customWidth="1"/>
    <col min="10500" max="10500" width="9.125" style="335" customWidth="1"/>
    <col min="10501" max="10501" width="6.125" style="335" customWidth="1"/>
    <col min="10502" max="10502" width="14.25" style="335" customWidth="1"/>
    <col min="10503" max="10503" width="18.625" style="335" customWidth="1"/>
    <col min="10504" max="10504" width="21.625" style="335" customWidth="1"/>
    <col min="10505" max="10505" width="22.25" style="335" customWidth="1"/>
    <col min="10506" max="10506" width="25.625" style="335" customWidth="1"/>
    <col min="10507" max="10752" width="9" style="335"/>
    <col min="10753" max="10753" width="0.875" style="335" customWidth="1"/>
    <col min="10754" max="10754" width="8.625" style="335" customWidth="1"/>
    <col min="10755" max="10755" width="13.625" style="335" customWidth="1"/>
    <col min="10756" max="10756" width="9.125" style="335" customWidth="1"/>
    <col min="10757" max="10757" width="6.125" style="335" customWidth="1"/>
    <col min="10758" max="10758" width="14.25" style="335" customWidth="1"/>
    <col min="10759" max="10759" width="18.625" style="335" customWidth="1"/>
    <col min="10760" max="10760" width="21.625" style="335" customWidth="1"/>
    <col min="10761" max="10761" width="22.25" style="335" customWidth="1"/>
    <col min="10762" max="10762" width="25.625" style="335" customWidth="1"/>
    <col min="10763" max="11008" width="9" style="335"/>
    <col min="11009" max="11009" width="0.875" style="335" customWidth="1"/>
    <col min="11010" max="11010" width="8.625" style="335" customWidth="1"/>
    <col min="11011" max="11011" width="13.625" style="335" customWidth="1"/>
    <col min="11012" max="11012" width="9.125" style="335" customWidth="1"/>
    <col min="11013" max="11013" width="6.125" style="335" customWidth="1"/>
    <col min="11014" max="11014" width="14.25" style="335" customWidth="1"/>
    <col min="11015" max="11015" width="18.625" style="335" customWidth="1"/>
    <col min="11016" max="11016" width="21.625" style="335" customWidth="1"/>
    <col min="11017" max="11017" width="22.25" style="335" customWidth="1"/>
    <col min="11018" max="11018" width="25.625" style="335" customWidth="1"/>
    <col min="11019" max="11264" width="9" style="335"/>
    <col min="11265" max="11265" width="0.875" style="335" customWidth="1"/>
    <col min="11266" max="11266" width="8.625" style="335" customWidth="1"/>
    <col min="11267" max="11267" width="13.625" style="335" customWidth="1"/>
    <col min="11268" max="11268" width="9.125" style="335" customWidth="1"/>
    <col min="11269" max="11269" width="6.125" style="335" customWidth="1"/>
    <col min="11270" max="11270" width="14.25" style="335" customWidth="1"/>
    <col min="11271" max="11271" width="18.625" style="335" customWidth="1"/>
    <col min="11272" max="11272" width="21.625" style="335" customWidth="1"/>
    <col min="11273" max="11273" width="22.25" style="335" customWidth="1"/>
    <col min="11274" max="11274" width="25.625" style="335" customWidth="1"/>
    <col min="11275" max="11520" width="9" style="335"/>
    <col min="11521" max="11521" width="0.875" style="335" customWidth="1"/>
    <col min="11522" max="11522" width="8.625" style="335" customWidth="1"/>
    <col min="11523" max="11523" width="13.625" style="335" customWidth="1"/>
    <col min="11524" max="11524" width="9.125" style="335" customWidth="1"/>
    <col min="11525" max="11525" width="6.125" style="335" customWidth="1"/>
    <col min="11526" max="11526" width="14.25" style="335" customWidth="1"/>
    <col min="11527" max="11527" width="18.625" style="335" customWidth="1"/>
    <col min="11528" max="11528" width="21.625" style="335" customWidth="1"/>
    <col min="11529" max="11529" width="22.25" style="335" customWidth="1"/>
    <col min="11530" max="11530" width="25.625" style="335" customWidth="1"/>
    <col min="11531" max="11776" width="9" style="335"/>
    <col min="11777" max="11777" width="0.875" style="335" customWidth="1"/>
    <col min="11778" max="11778" width="8.625" style="335" customWidth="1"/>
    <col min="11779" max="11779" width="13.625" style="335" customWidth="1"/>
    <col min="11780" max="11780" width="9.125" style="335" customWidth="1"/>
    <col min="11781" max="11781" width="6.125" style="335" customWidth="1"/>
    <col min="11782" max="11782" width="14.25" style="335" customWidth="1"/>
    <col min="11783" max="11783" width="18.625" style="335" customWidth="1"/>
    <col min="11784" max="11784" width="21.625" style="335" customWidth="1"/>
    <col min="11785" max="11785" width="22.25" style="335" customWidth="1"/>
    <col min="11786" max="11786" width="25.625" style="335" customWidth="1"/>
    <col min="11787" max="12032" width="9" style="335"/>
    <col min="12033" max="12033" width="0.875" style="335" customWidth="1"/>
    <col min="12034" max="12034" width="8.625" style="335" customWidth="1"/>
    <col min="12035" max="12035" width="13.625" style="335" customWidth="1"/>
    <col min="12036" max="12036" width="9.125" style="335" customWidth="1"/>
    <col min="12037" max="12037" width="6.125" style="335" customWidth="1"/>
    <col min="12038" max="12038" width="14.25" style="335" customWidth="1"/>
    <col min="12039" max="12039" width="18.625" style="335" customWidth="1"/>
    <col min="12040" max="12040" width="21.625" style="335" customWidth="1"/>
    <col min="12041" max="12041" width="22.25" style="335" customWidth="1"/>
    <col min="12042" max="12042" width="25.625" style="335" customWidth="1"/>
    <col min="12043" max="12288" width="9" style="335"/>
    <col min="12289" max="12289" width="0.875" style="335" customWidth="1"/>
    <col min="12290" max="12290" width="8.625" style="335" customWidth="1"/>
    <col min="12291" max="12291" width="13.625" style="335" customWidth="1"/>
    <col min="12292" max="12292" width="9.125" style="335" customWidth="1"/>
    <col min="12293" max="12293" width="6.125" style="335" customWidth="1"/>
    <col min="12294" max="12294" width="14.25" style="335" customWidth="1"/>
    <col min="12295" max="12295" width="18.625" style="335" customWidth="1"/>
    <col min="12296" max="12296" width="21.625" style="335" customWidth="1"/>
    <col min="12297" max="12297" width="22.25" style="335" customWidth="1"/>
    <col min="12298" max="12298" width="25.625" style="335" customWidth="1"/>
    <col min="12299" max="12544" width="9" style="335"/>
    <col min="12545" max="12545" width="0.875" style="335" customWidth="1"/>
    <col min="12546" max="12546" width="8.625" style="335" customWidth="1"/>
    <col min="12547" max="12547" width="13.625" style="335" customWidth="1"/>
    <col min="12548" max="12548" width="9.125" style="335" customWidth="1"/>
    <col min="12549" max="12549" width="6.125" style="335" customWidth="1"/>
    <col min="12550" max="12550" width="14.25" style="335" customWidth="1"/>
    <col min="12551" max="12551" width="18.625" style="335" customWidth="1"/>
    <col min="12552" max="12552" width="21.625" style="335" customWidth="1"/>
    <col min="12553" max="12553" width="22.25" style="335" customWidth="1"/>
    <col min="12554" max="12554" width="25.625" style="335" customWidth="1"/>
    <col min="12555" max="12800" width="9" style="335"/>
    <col min="12801" max="12801" width="0.875" style="335" customWidth="1"/>
    <col min="12802" max="12802" width="8.625" style="335" customWidth="1"/>
    <col min="12803" max="12803" width="13.625" style="335" customWidth="1"/>
    <col min="12804" max="12804" width="9.125" style="335" customWidth="1"/>
    <col min="12805" max="12805" width="6.125" style="335" customWidth="1"/>
    <col min="12806" max="12806" width="14.25" style="335" customWidth="1"/>
    <col min="12807" max="12807" width="18.625" style="335" customWidth="1"/>
    <col min="12808" max="12808" width="21.625" style="335" customWidth="1"/>
    <col min="12809" max="12809" width="22.25" style="335" customWidth="1"/>
    <col min="12810" max="12810" width="25.625" style="335" customWidth="1"/>
    <col min="12811" max="13056" width="9" style="335"/>
    <col min="13057" max="13057" width="0.875" style="335" customWidth="1"/>
    <col min="13058" max="13058" width="8.625" style="335" customWidth="1"/>
    <col min="13059" max="13059" width="13.625" style="335" customWidth="1"/>
    <col min="13060" max="13060" width="9.125" style="335" customWidth="1"/>
    <col min="13061" max="13061" width="6.125" style="335" customWidth="1"/>
    <col min="13062" max="13062" width="14.25" style="335" customWidth="1"/>
    <col min="13063" max="13063" width="18.625" style="335" customWidth="1"/>
    <col min="13064" max="13064" width="21.625" style="335" customWidth="1"/>
    <col min="13065" max="13065" width="22.25" style="335" customWidth="1"/>
    <col min="13066" max="13066" width="25.625" style="335" customWidth="1"/>
    <col min="13067" max="13312" width="9" style="335"/>
    <col min="13313" max="13313" width="0.875" style="335" customWidth="1"/>
    <col min="13314" max="13314" width="8.625" style="335" customWidth="1"/>
    <col min="13315" max="13315" width="13.625" style="335" customWidth="1"/>
    <col min="13316" max="13316" width="9.125" style="335" customWidth="1"/>
    <col min="13317" max="13317" width="6.125" style="335" customWidth="1"/>
    <col min="13318" max="13318" width="14.25" style="335" customWidth="1"/>
    <col min="13319" max="13319" width="18.625" style="335" customWidth="1"/>
    <col min="13320" max="13320" width="21.625" style="335" customWidth="1"/>
    <col min="13321" max="13321" width="22.25" style="335" customWidth="1"/>
    <col min="13322" max="13322" width="25.625" style="335" customWidth="1"/>
    <col min="13323" max="13568" width="9" style="335"/>
    <col min="13569" max="13569" width="0.875" style="335" customWidth="1"/>
    <col min="13570" max="13570" width="8.625" style="335" customWidth="1"/>
    <col min="13571" max="13571" width="13.625" style="335" customWidth="1"/>
    <col min="13572" max="13572" width="9.125" style="335" customWidth="1"/>
    <col min="13573" max="13573" width="6.125" style="335" customWidth="1"/>
    <col min="13574" max="13574" width="14.25" style="335" customWidth="1"/>
    <col min="13575" max="13575" width="18.625" style="335" customWidth="1"/>
    <col min="13576" max="13576" width="21.625" style="335" customWidth="1"/>
    <col min="13577" max="13577" width="22.25" style="335" customWidth="1"/>
    <col min="13578" max="13578" width="25.625" style="335" customWidth="1"/>
    <col min="13579" max="13824" width="9" style="335"/>
    <col min="13825" max="13825" width="0.875" style="335" customWidth="1"/>
    <col min="13826" max="13826" width="8.625" style="335" customWidth="1"/>
    <col min="13827" max="13827" width="13.625" style="335" customWidth="1"/>
    <col min="13828" max="13828" width="9.125" style="335" customWidth="1"/>
    <col min="13829" max="13829" width="6.125" style="335" customWidth="1"/>
    <col min="13830" max="13830" width="14.25" style="335" customWidth="1"/>
    <col min="13831" max="13831" width="18.625" style="335" customWidth="1"/>
    <col min="13832" max="13832" width="21.625" style="335" customWidth="1"/>
    <col min="13833" max="13833" width="22.25" style="335" customWidth="1"/>
    <col min="13834" max="13834" width="25.625" style="335" customWidth="1"/>
    <col min="13835" max="14080" width="9" style="335"/>
    <col min="14081" max="14081" width="0.875" style="335" customWidth="1"/>
    <col min="14082" max="14082" width="8.625" style="335" customWidth="1"/>
    <col min="14083" max="14083" width="13.625" style="335" customWidth="1"/>
    <col min="14084" max="14084" width="9.125" style="335" customWidth="1"/>
    <col min="14085" max="14085" width="6.125" style="335" customWidth="1"/>
    <col min="14086" max="14086" width="14.25" style="335" customWidth="1"/>
    <col min="14087" max="14087" width="18.625" style="335" customWidth="1"/>
    <col min="14088" max="14088" width="21.625" style="335" customWidth="1"/>
    <col min="14089" max="14089" width="22.25" style="335" customWidth="1"/>
    <col min="14090" max="14090" width="25.625" style="335" customWidth="1"/>
    <col min="14091" max="14336" width="9" style="335"/>
    <col min="14337" max="14337" width="0.875" style="335" customWidth="1"/>
    <col min="14338" max="14338" width="8.625" style="335" customWidth="1"/>
    <col min="14339" max="14339" width="13.625" style="335" customWidth="1"/>
    <col min="14340" max="14340" width="9.125" style="335" customWidth="1"/>
    <col min="14341" max="14341" width="6.125" style="335" customWidth="1"/>
    <col min="14342" max="14342" width="14.25" style="335" customWidth="1"/>
    <col min="14343" max="14343" width="18.625" style="335" customWidth="1"/>
    <col min="14344" max="14344" width="21.625" style="335" customWidth="1"/>
    <col min="14345" max="14345" width="22.25" style="335" customWidth="1"/>
    <col min="14346" max="14346" width="25.625" style="335" customWidth="1"/>
    <col min="14347" max="14592" width="9" style="335"/>
    <col min="14593" max="14593" width="0.875" style="335" customWidth="1"/>
    <col min="14594" max="14594" width="8.625" style="335" customWidth="1"/>
    <col min="14595" max="14595" width="13.625" style="335" customWidth="1"/>
    <col min="14596" max="14596" width="9.125" style="335" customWidth="1"/>
    <col min="14597" max="14597" width="6.125" style="335" customWidth="1"/>
    <col min="14598" max="14598" width="14.25" style="335" customWidth="1"/>
    <col min="14599" max="14599" width="18.625" style="335" customWidth="1"/>
    <col min="14600" max="14600" width="21.625" style="335" customWidth="1"/>
    <col min="14601" max="14601" width="22.25" style="335" customWidth="1"/>
    <col min="14602" max="14602" width="25.625" style="335" customWidth="1"/>
    <col min="14603" max="14848" width="9" style="335"/>
    <col min="14849" max="14849" width="0.875" style="335" customWidth="1"/>
    <col min="14850" max="14850" width="8.625" style="335" customWidth="1"/>
    <col min="14851" max="14851" width="13.625" style="335" customWidth="1"/>
    <col min="14852" max="14852" width="9.125" style="335" customWidth="1"/>
    <col min="14853" max="14853" width="6.125" style="335" customWidth="1"/>
    <col min="14854" max="14854" width="14.25" style="335" customWidth="1"/>
    <col min="14855" max="14855" width="18.625" style="335" customWidth="1"/>
    <col min="14856" max="14856" width="21.625" style="335" customWidth="1"/>
    <col min="14857" max="14857" width="22.25" style="335" customWidth="1"/>
    <col min="14858" max="14858" width="25.625" style="335" customWidth="1"/>
    <col min="14859" max="15104" width="9" style="335"/>
    <col min="15105" max="15105" width="0.875" style="335" customWidth="1"/>
    <col min="15106" max="15106" width="8.625" style="335" customWidth="1"/>
    <col min="15107" max="15107" width="13.625" style="335" customWidth="1"/>
    <col min="15108" max="15108" width="9.125" style="335" customWidth="1"/>
    <col min="15109" max="15109" width="6.125" style="335" customWidth="1"/>
    <col min="15110" max="15110" width="14.25" style="335" customWidth="1"/>
    <col min="15111" max="15111" width="18.625" style="335" customWidth="1"/>
    <col min="15112" max="15112" width="21.625" style="335" customWidth="1"/>
    <col min="15113" max="15113" width="22.25" style="335" customWidth="1"/>
    <col min="15114" max="15114" width="25.625" style="335" customWidth="1"/>
    <col min="15115" max="15360" width="9" style="335"/>
    <col min="15361" max="15361" width="0.875" style="335" customWidth="1"/>
    <col min="15362" max="15362" width="8.625" style="335" customWidth="1"/>
    <col min="15363" max="15363" width="13.625" style="335" customWidth="1"/>
    <col min="15364" max="15364" width="9.125" style="335" customWidth="1"/>
    <col min="15365" max="15365" width="6.125" style="335" customWidth="1"/>
    <col min="15366" max="15366" width="14.25" style="335" customWidth="1"/>
    <col min="15367" max="15367" width="18.625" style="335" customWidth="1"/>
    <col min="15368" max="15368" width="21.625" style="335" customWidth="1"/>
    <col min="15369" max="15369" width="22.25" style="335" customWidth="1"/>
    <col min="15370" max="15370" width="25.625" style="335" customWidth="1"/>
    <col min="15371" max="15616" width="9" style="335"/>
    <col min="15617" max="15617" width="0.875" style="335" customWidth="1"/>
    <col min="15618" max="15618" width="8.625" style="335" customWidth="1"/>
    <col min="15619" max="15619" width="13.625" style="335" customWidth="1"/>
    <col min="15620" max="15620" width="9.125" style="335" customWidth="1"/>
    <col min="15621" max="15621" width="6.125" style="335" customWidth="1"/>
    <col min="15622" max="15622" width="14.25" style="335" customWidth="1"/>
    <col min="15623" max="15623" width="18.625" style="335" customWidth="1"/>
    <col min="15624" max="15624" width="21.625" style="335" customWidth="1"/>
    <col min="15625" max="15625" width="22.25" style="335" customWidth="1"/>
    <col min="15626" max="15626" width="25.625" style="335" customWidth="1"/>
    <col min="15627" max="15872" width="9" style="335"/>
    <col min="15873" max="15873" width="0.875" style="335" customWidth="1"/>
    <col min="15874" max="15874" width="8.625" style="335" customWidth="1"/>
    <col min="15875" max="15875" width="13.625" style="335" customWidth="1"/>
    <col min="15876" max="15876" width="9.125" style="335" customWidth="1"/>
    <col min="15877" max="15877" width="6.125" style="335" customWidth="1"/>
    <col min="15878" max="15878" width="14.25" style="335" customWidth="1"/>
    <col min="15879" max="15879" width="18.625" style="335" customWidth="1"/>
    <col min="15880" max="15880" width="21.625" style="335" customWidth="1"/>
    <col min="15881" max="15881" width="22.25" style="335" customWidth="1"/>
    <col min="15882" max="15882" width="25.625" style="335" customWidth="1"/>
    <col min="15883" max="16128" width="9" style="335"/>
    <col min="16129" max="16129" width="0.875" style="335" customWidth="1"/>
    <col min="16130" max="16130" width="8.625" style="335" customWidth="1"/>
    <col min="16131" max="16131" width="13.625" style="335" customWidth="1"/>
    <col min="16132" max="16132" width="9.125" style="335" customWidth="1"/>
    <col min="16133" max="16133" width="6.125" style="335" customWidth="1"/>
    <col min="16134" max="16134" width="14.25" style="335" customWidth="1"/>
    <col min="16135" max="16135" width="18.625" style="335" customWidth="1"/>
    <col min="16136" max="16136" width="21.625" style="335" customWidth="1"/>
    <col min="16137" max="16137" width="22.25" style="335" customWidth="1"/>
    <col min="16138" max="16138" width="25.625" style="335" customWidth="1"/>
    <col min="16139" max="16384" width="9" style="335"/>
  </cols>
  <sheetData>
    <row r="1" spans="2:10" ht="5.0999999999999996" customHeight="1"/>
    <row r="2" spans="2:10" ht="5.0999999999999996" customHeight="1"/>
    <row r="3" spans="2:10" ht="20.100000000000001" customHeight="1">
      <c r="B3" s="337" t="s">
        <v>1694</v>
      </c>
      <c r="C3" s="338" t="s">
        <v>1768</v>
      </c>
      <c r="D3" s="339" t="s">
        <v>1695</v>
      </c>
      <c r="E3" s="404"/>
      <c r="F3" s="405"/>
      <c r="G3" s="340" t="s">
        <v>1696</v>
      </c>
      <c r="H3" s="341"/>
      <c r="I3" s="340" t="s">
        <v>1697</v>
      </c>
      <c r="J3" s="342"/>
    </row>
    <row r="4" spans="2:10" ht="20.100000000000001" customHeight="1">
      <c r="B4" s="406" t="s">
        <v>1698</v>
      </c>
      <c r="C4" s="407"/>
      <c r="D4" s="408" t="s">
        <v>1699</v>
      </c>
      <c r="E4" s="408"/>
      <c r="F4" s="408"/>
      <c r="G4" s="408"/>
      <c r="H4" s="408"/>
      <c r="I4" s="343" t="s">
        <v>1700</v>
      </c>
      <c r="J4" s="344" t="s">
        <v>1711</v>
      </c>
    </row>
    <row r="5" spans="2:10" ht="20.100000000000001" customHeight="1">
      <c r="B5" s="409" t="s">
        <v>1701</v>
      </c>
      <c r="C5" s="410"/>
      <c r="D5" s="408" t="s">
        <v>1714</v>
      </c>
      <c r="E5" s="408"/>
      <c r="F5" s="408"/>
      <c r="G5" s="408"/>
      <c r="H5" s="408"/>
      <c r="I5" s="345" t="s">
        <v>1702</v>
      </c>
      <c r="J5" s="346" t="s">
        <v>1764</v>
      </c>
    </row>
    <row r="6" spans="2:10" ht="20.100000000000001" customHeight="1">
      <c r="B6" s="347"/>
      <c r="C6" s="348"/>
      <c r="D6" s="348"/>
      <c r="E6" s="349"/>
      <c r="F6" s="349"/>
      <c r="G6" s="349"/>
      <c r="H6" s="348"/>
      <c r="I6" s="345" t="s">
        <v>1703</v>
      </c>
      <c r="J6" s="346" t="s">
        <v>1712</v>
      </c>
    </row>
    <row r="7" spans="2:10" ht="15.95" customHeight="1">
      <c r="B7" s="347"/>
      <c r="C7" s="348"/>
      <c r="D7" s="348"/>
      <c r="E7" s="349"/>
      <c r="F7" s="349"/>
      <c r="G7" s="349"/>
      <c r="H7" s="348"/>
      <c r="I7" s="349"/>
      <c r="J7" s="350"/>
    </row>
    <row r="8" spans="2:10" ht="20.100000000000001" customHeight="1">
      <c r="B8" s="347"/>
      <c r="C8" s="348"/>
      <c r="D8" s="348"/>
      <c r="E8" s="349"/>
      <c r="F8" s="349"/>
      <c r="G8" s="349"/>
      <c r="H8" s="348"/>
      <c r="I8" s="349"/>
      <c r="J8" s="351"/>
    </row>
    <row r="9" spans="2:10" ht="39.950000000000003" customHeight="1">
      <c r="B9" s="347"/>
      <c r="C9" s="352"/>
      <c r="D9" s="348"/>
      <c r="E9" s="349"/>
      <c r="F9" s="349"/>
      <c r="G9" s="349"/>
      <c r="H9" s="348"/>
      <c r="I9" s="349"/>
      <c r="J9" s="351"/>
    </row>
    <row r="10" spans="2:10" ht="39.950000000000003" customHeight="1">
      <c r="B10" s="347"/>
      <c r="C10" s="411" t="s">
        <v>1713</v>
      </c>
      <c r="D10" s="411"/>
      <c r="E10" s="411"/>
      <c r="F10" s="411"/>
      <c r="G10" s="411"/>
      <c r="H10" s="411"/>
      <c r="I10" s="411"/>
      <c r="J10" s="353" t="s">
        <v>1704</v>
      </c>
    </row>
    <row r="11" spans="2:10" ht="39.950000000000003" customHeight="1">
      <c r="B11" s="347"/>
      <c r="C11" s="348"/>
      <c r="D11" s="354"/>
      <c r="E11" s="354"/>
      <c r="F11" s="414"/>
      <c r="G11" s="414"/>
      <c r="H11" s="414"/>
      <c r="I11" s="414"/>
      <c r="J11" s="355"/>
    </row>
    <row r="12" spans="2:10" ht="39.950000000000003" customHeight="1">
      <c r="B12" s="347"/>
      <c r="C12" s="348"/>
      <c r="D12" s="348"/>
      <c r="E12" s="349"/>
      <c r="F12" s="349"/>
      <c r="G12" s="349"/>
      <c r="H12" s="348"/>
      <c r="I12" s="349"/>
      <c r="J12" s="351"/>
    </row>
    <row r="13" spans="2:10" ht="39.950000000000003" customHeight="1">
      <c r="B13" s="347"/>
      <c r="C13" s="356" t="s">
        <v>1705</v>
      </c>
      <c r="D13" s="357" t="s">
        <v>1638</v>
      </c>
      <c r="E13" s="415"/>
      <c r="F13" s="415"/>
      <c r="G13" s="358" t="s">
        <v>1706</v>
      </c>
      <c r="H13" s="359" t="s">
        <v>1707</v>
      </c>
      <c r="I13" s="360"/>
      <c r="J13" s="351" t="s">
        <v>1708</v>
      </c>
    </row>
    <row r="14" spans="2:10" ht="34.9" customHeight="1">
      <c r="B14" s="347"/>
      <c r="C14" s="361"/>
      <c r="D14" s="362"/>
      <c r="E14" s="416"/>
      <c r="F14" s="416"/>
      <c r="G14" s="416"/>
      <c r="H14" s="416"/>
      <c r="I14" s="416"/>
      <c r="J14" s="363"/>
    </row>
    <row r="15" spans="2:10" ht="35.1" customHeight="1">
      <c r="B15" s="347"/>
      <c r="C15" s="368" t="s">
        <v>1709</v>
      </c>
      <c r="D15" s="369"/>
      <c r="E15" s="412" t="s">
        <v>1767</v>
      </c>
      <c r="F15" s="412"/>
      <c r="G15" s="412"/>
      <c r="H15" s="412"/>
      <c r="I15" s="412"/>
      <c r="J15" s="413"/>
    </row>
    <row r="16" spans="2:10" ht="35.1" customHeight="1">
      <c r="B16" s="347"/>
      <c r="C16" s="369"/>
      <c r="D16" s="370"/>
      <c r="E16" s="412"/>
      <c r="F16" s="412"/>
      <c r="G16" s="412"/>
      <c r="H16" s="412"/>
      <c r="I16" s="412"/>
      <c r="J16" s="413"/>
    </row>
    <row r="17" spans="2:10" ht="34.9" customHeight="1">
      <c r="B17" s="347"/>
      <c r="C17" s="348"/>
      <c r="D17" s="348"/>
      <c r="E17" s="417"/>
      <c r="F17" s="417"/>
      <c r="G17" s="417"/>
      <c r="H17" s="417"/>
      <c r="I17" s="417"/>
      <c r="J17" s="364"/>
    </row>
    <row r="18" spans="2:10" ht="39.950000000000003" customHeight="1">
      <c r="B18" s="365"/>
      <c r="C18" s="366"/>
      <c r="D18" s="366"/>
      <c r="E18" s="367"/>
      <c r="F18" s="367"/>
      <c r="G18" s="367"/>
      <c r="H18" s="366"/>
      <c r="I18" s="402" t="s">
        <v>1710</v>
      </c>
      <c r="J18" s="403"/>
    </row>
  </sheetData>
  <mergeCells count="12">
    <mergeCell ref="I18:J18"/>
    <mergeCell ref="E3:F3"/>
    <mergeCell ref="B4:C4"/>
    <mergeCell ref="D4:H4"/>
    <mergeCell ref="B5:C5"/>
    <mergeCell ref="D5:H5"/>
    <mergeCell ref="C10:I10"/>
    <mergeCell ref="E15:J16"/>
    <mergeCell ref="F11:I11"/>
    <mergeCell ref="E13:F13"/>
    <mergeCell ref="E14:I14"/>
    <mergeCell ref="E17:I17"/>
  </mergeCells>
  <phoneticPr fontId="2"/>
  <printOptions horizontalCentered="1" verticalCentered="1"/>
  <pageMargins left="0" right="0" top="7.874015748031496E-2" bottom="0.51181102362204722" header="0" footer="0.19685039370078741"/>
  <pageSetup paperSize="9" orientation="landscape"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3B75D-D177-4A94-B46F-B00AE968A1F0}">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22" sqref="Q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69</v>
      </c>
      <c r="C4" s="85" t="s">
        <v>105</v>
      </c>
      <c r="D4" s="30"/>
      <c r="E4" s="29" t="s">
        <v>106</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71.900000000000006</v>
      </c>
      <c r="J10" s="67"/>
      <c r="K10" s="68"/>
      <c r="L10" s="331"/>
      <c r="M10" s="374"/>
    </row>
    <row r="11" spans="1:14" ht="15" customHeight="1">
      <c r="A11" s="52"/>
      <c r="B11" s="24"/>
      <c r="C11" s="25"/>
      <c r="D11" s="82"/>
      <c r="E11" s="25" t="s">
        <v>46</v>
      </c>
      <c r="F11" s="26"/>
      <c r="G11" s="27"/>
      <c r="H11" s="24"/>
      <c r="I11" s="59"/>
      <c r="J11" s="60"/>
      <c r="K11" s="61"/>
      <c r="L11" s="62"/>
      <c r="M11" s="374"/>
    </row>
    <row r="12" spans="1:14" ht="15" customHeight="1">
      <c r="A12" s="53"/>
      <c r="B12" s="28"/>
      <c r="C12" s="72" t="s">
        <v>44</v>
      </c>
      <c r="D12" s="83"/>
      <c r="E12" s="29" t="s">
        <v>45</v>
      </c>
      <c r="F12" s="30"/>
      <c r="G12" s="31"/>
      <c r="H12" s="28" t="s">
        <v>39</v>
      </c>
      <c r="I12" s="66">
        <v>343</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47</v>
      </c>
      <c r="D14" s="83"/>
      <c r="E14" s="29" t="s">
        <v>50</v>
      </c>
      <c r="F14" s="30"/>
      <c r="G14" s="31"/>
      <c r="H14" s="28" t="s">
        <v>48</v>
      </c>
      <c r="I14" s="66">
        <v>26.1</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34.299999999999997</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55</v>
      </c>
      <c r="F18" s="30"/>
      <c r="G18" s="31"/>
      <c r="H18" s="28" t="s">
        <v>39</v>
      </c>
      <c r="I18" s="66">
        <v>343</v>
      </c>
      <c r="J18" s="67"/>
      <c r="K18" s="68"/>
      <c r="L18" s="331"/>
      <c r="M18" s="374"/>
    </row>
    <row r="19" spans="1:13" ht="15" customHeight="1">
      <c r="A19" s="52"/>
      <c r="B19" s="24"/>
      <c r="C19" s="25"/>
      <c r="D19" s="82"/>
      <c r="E19" s="25"/>
      <c r="F19" s="26"/>
      <c r="G19" s="27"/>
      <c r="H19" s="24"/>
      <c r="I19" s="59"/>
      <c r="J19" s="60"/>
      <c r="K19" s="61"/>
      <c r="L19" s="62">
        <f>①!L7</f>
        <v>0</v>
      </c>
      <c r="M19" s="374"/>
    </row>
    <row r="20" spans="1:13" ht="15" customHeight="1">
      <c r="A20" s="53"/>
      <c r="B20" s="28"/>
      <c r="C20" s="72" t="s">
        <v>654</v>
      </c>
      <c r="D20" s="83"/>
      <c r="E20" s="29"/>
      <c r="F20" s="30"/>
      <c r="G20" s="31"/>
      <c r="H20" s="28" t="s">
        <v>39</v>
      </c>
      <c r="I20" s="66">
        <v>343</v>
      </c>
      <c r="J20" s="67"/>
      <c r="K20" s="68"/>
      <c r="L20" s="331"/>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655</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61</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62</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1730</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107</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646" priority="18" stopIfTrue="1" operator="between">
      <formula>0.9999</formula>
      <formula>1.0001</formula>
    </cfRule>
  </conditionalFormatting>
  <conditionalFormatting sqref="J10:K10 J12:K12 J14:K14 J16:K16 J18 J20">
    <cfRule type="expression" dxfId="1645" priority="8" stopIfTrue="1">
      <formula>ISERROR(J10)</formula>
    </cfRule>
  </conditionalFormatting>
  <conditionalFormatting sqref="J28:K30 L29">
    <cfRule type="expression" dxfId="1644" priority="42" stopIfTrue="1">
      <formula>ISERROR(J28)</formula>
    </cfRule>
  </conditionalFormatting>
  <conditionalFormatting sqref="K6">
    <cfRule type="expression" dxfId="1643" priority="61" stopIfTrue="1">
      <formula>ISERROR(K6)</formula>
    </cfRule>
  </conditionalFormatting>
  <conditionalFormatting sqref="K18:K20">
    <cfRule type="expression" dxfId="1642" priority="19" stopIfTrue="1">
      <formula>ISERROR(K18)</formula>
    </cfRule>
  </conditionalFormatting>
  <conditionalFormatting sqref="L5">
    <cfRule type="expression" dxfId="1641" priority="60" stopIfTrue="1">
      <formula>ISERROR(L5)</formula>
    </cfRule>
  </conditionalFormatting>
  <conditionalFormatting sqref="L7 J8:K8">
    <cfRule type="expression" dxfId="1640" priority="43" stopIfTrue="1">
      <formula>ISERROR(J7)</formula>
    </cfRule>
  </conditionalFormatting>
  <conditionalFormatting sqref="L9">
    <cfRule type="expression" dxfId="1639" priority="6" stopIfTrue="1">
      <formula>ISERROR(L9)</formula>
    </cfRule>
  </conditionalFormatting>
  <conditionalFormatting sqref="L11">
    <cfRule type="expression" dxfId="1638" priority="5" stopIfTrue="1">
      <formula>ISERROR(L11)</formula>
    </cfRule>
  </conditionalFormatting>
  <conditionalFormatting sqref="L13">
    <cfRule type="expression" dxfId="1637" priority="4" stopIfTrue="1">
      <formula>ISERROR(L13)</formula>
    </cfRule>
  </conditionalFormatting>
  <conditionalFormatting sqref="L15">
    <cfRule type="expression" dxfId="1636" priority="3" stopIfTrue="1">
      <formula>ISERROR(L15)</formula>
    </cfRule>
  </conditionalFormatting>
  <conditionalFormatting sqref="L17">
    <cfRule type="expression" dxfId="1635" priority="2" stopIfTrue="1">
      <formula>ISERROR(L17)</formula>
    </cfRule>
  </conditionalFormatting>
  <conditionalFormatting sqref="L19">
    <cfRule type="expression" dxfId="1634" priority="1" stopIfTrue="1">
      <formula>ISERROR(L19)</formula>
    </cfRule>
  </conditionalFormatting>
  <conditionalFormatting sqref="L21 J22:K22 L23 J24:K24 L25 J26:K26 L27 L31 J32:K32 K34">
    <cfRule type="expression" dxfId="1633" priority="65" stopIfTrue="1">
      <formula>ISERROR(J21)</formula>
    </cfRule>
  </conditionalFormatting>
  <conditionalFormatting sqref="N6">
    <cfRule type="expression" dxfId="1632" priority="11" stopIfTrue="1">
      <formula>ISERROR(N6)</formula>
    </cfRule>
  </conditionalFormatting>
  <conditionalFormatting sqref="N8:N12 N14 N16 N18 N24 N26 N28 N30 N32">
    <cfRule type="expression" dxfId="1631" priority="10" stopIfTrue="1">
      <formula>ISERROR(N8)</formula>
    </cfRule>
  </conditionalFormatting>
  <conditionalFormatting sqref="N20:N22">
    <cfRule type="expression" dxfId="1630" priority="9" stopIfTrue="1">
      <formula>ISERROR(N20)</formula>
    </cfRule>
  </conditionalFormatting>
  <conditionalFormatting sqref="N34">
    <cfRule type="expression" dxfId="1629" priority="12"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4519-8C5B-4333-93B3-12113FD54234}">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22" sqref="Q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70</v>
      </c>
      <c r="C4" s="85" t="s">
        <v>108</v>
      </c>
      <c r="D4" s="30"/>
      <c r="E4" s="29" t="s">
        <v>109</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26.1</v>
      </c>
      <c r="J10" s="67"/>
      <c r="K10" s="68"/>
      <c r="L10" s="331"/>
      <c r="M10" s="374"/>
    </row>
    <row r="11" spans="1:14" ht="15" customHeight="1">
      <c r="A11" s="52"/>
      <c r="B11" s="24"/>
      <c r="C11" s="25"/>
      <c r="D11" s="82"/>
      <c r="E11" s="25" t="s">
        <v>46</v>
      </c>
      <c r="F11" s="26"/>
      <c r="G11" s="27"/>
      <c r="H11" s="24"/>
      <c r="I11" s="59"/>
      <c r="J11" s="60"/>
      <c r="K11" s="61"/>
      <c r="L11" s="62"/>
      <c r="M11" s="374"/>
    </row>
    <row r="12" spans="1:14" ht="15" customHeight="1">
      <c r="A12" s="53"/>
      <c r="B12" s="28"/>
      <c r="C12" s="72" t="s">
        <v>44</v>
      </c>
      <c r="D12" s="83"/>
      <c r="E12" s="29" t="s">
        <v>45</v>
      </c>
      <c r="F12" s="30"/>
      <c r="G12" s="31"/>
      <c r="H12" s="28" t="s">
        <v>39</v>
      </c>
      <c r="I12" s="66">
        <v>102</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47</v>
      </c>
      <c r="D14" s="83"/>
      <c r="E14" s="29" t="s">
        <v>50</v>
      </c>
      <c r="F14" s="30"/>
      <c r="G14" s="31"/>
      <c r="H14" s="28" t="s">
        <v>48</v>
      </c>
      <c r="I14" s="66">
        <v>11</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10.199999999999999</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54</v>
      </c>
      <c r="F18" s="30"/>
      <c r="G18" s="31"/>
      <c r="H18" s="28" t="s">
        <v>39</v>
      </c>
      <c r="I18" s="66">
        <v>102</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655</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61</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62</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1730</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110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628" priority="44" stopIfTrue="1" operator="between">
      <formula>0.9999</formula>
      <formula>1.0001</formula>
    </cfRule>
  </conditionalFormatting>
  <conditionalFormatting sqref="J10:K10 J12:K12 J14:K14 J16:K16 J18:K18">
    <cfRule type="expression" dxfId="1627" priority="7" stopIfTrue="1">
      <formula>ISERROR(J10)</formula>
    </cfRule>
  </conditionalFormatting>
  <conditionalFormatting sqref="J20:K20 L27 L31 J32:K32 K34">
    <cfRule type="expression" dxfId="1626" priority="51" stopIfTrue="1">
      <formula>ISERROR(J20)</formula>
    </cfRule>
  </conditionalFormatting>
  <conditionalFormatting sqref="K6">
    <cfRule type="expression" dxfId="1625" priority="47" stopIfTrue="1">
      <formula>ISERROR(K6)</formula>
    </cfRule>
  </conditionalFormatting>
  <conditionalFormatting sqref="L5">
    <cfRule type="expression" dxfId="1624" priority="46" stopIfTrue="1">
      <formula>ISERROR(L5)</formula>
    </cfRule>
  </conditionalFormatting>
  <conditionalFormatting sqref="L7 J8:K8">
    <cfRule type="expression" dxfId="1623" priority="29" stopIfTrue="1">
      <formula>ISERROR(J7)</formula>
    </cfRule>
  </conditionalFormatting>
  <conditionalFormatting sqref="L9">
    <cfRule type="expression" dxfId="1622" priority="5" stopIfTrue="1">
      <formula>ISERROR(L9)</formula>
    </cfRule>
  </conditionalFormatting>
  <conditionalFormatting sqref="L11">
    <cfRule type="expression" dxfId="1621" priority="4" stopIfTrue="1">
      <formula>ISERROR(L11)</formula>
    </cfRule>
  </conditionalFormatting>
  <conditionalFormatting sqref="L13">
    <cfRule type="expression" dxfId="1620" priority="3" stopIfTrue="1">
      <formula>ISERROR(L13)</formula>
    </cfRule>
  </conditionalFormatting>
  <conditionalFormatting sqref="L15">
    <cfRule type="expression" dxfId="1619" priority="2" stopIfTrue="1">
      <formula>ISERROR(L15)</formula>
    </cfRule>
  </conditionalFormatting>
  <conditionalFormatting sqref="L17">
    <cfRule type="expression" dxfId="1618" priority="1" stopIfTrue="1">
      <formula>ISERROR(L17)</formula>
    </cfRule>
  </conditionalFormatting>
  <conditionalFormatting sqref="L19 L21 J22:K22 L23 J24:K24 L25 J26:K30">
    <cfRule type="expression" dxfId="1617" priority="27" stopIfTrue="1">
      <formula>ISERROR(J19)</formula>
    </cfRule>
  </conditionalFormatting>
  <conditionalFormatting sqref="L29">
    <cfRule type="expression" dxfId="1616" priority="28" stopIfTrue="1">
      <formula>ISERROR(L29)</formula>
    </cfRule>
  </conditionalFormatting>
  <conditionalFormatting sqref="N6">
    <cfRule type="expression" dxfId="1615" priority="10" stopIfTrue="1">
      <formula>ISERROR(N6)</formula>
    </cfRule>
  </conditionalFormatting>
  <conditionalFormatting sqref="N8:N12 N14 N16 N18 N24 N26 N28 N30 N32">
    <cfRule type="expression" dxfId="1614" priority="9" stopIfTrue="1">
      <formula>ISERROR(N8)</formula>
    </cfRule>
  </conditionalFormatting>
  <conditionalFormatting sqref="N20:N22">
    <cfRule type="expression" dxfId="1613" priority="8" stopIfTrue="1">
      <formula>ISERROR(N20)</formula>
    </cfRule>
  </conditionalFormatting>
  <conditionalFormatting sqref="N34">
    <cfRule type="expression" dxfId="1612" priority="1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A9CF-1A6E-445F-B32C-1AAA60ADB137}">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R21" sqref="R2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71</v>
      </c>
      <c r="C4" s="85" t="s">
        <v>111</v>
      </c>
      <c r="D4" s="30"/>
      <c r="E4" s="29" t="s">
        <v>112</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31.2</v>
      </c>
      <c r="J10" s="67"/>
      <c r="K10" s="68"/>
      <c r="L10" s="331"/>
      <c r="M10" s="374"/>
    </row>
    <row r="11" spans="1:14" ht="15" customHeight="1">
      <c r="A11" s="52"/>
      <c r="B11" s="24"/>
      <c r="C11" s="25"/>
      <c r="D11" s="82"/>
      <c r="E11" s="25" t="s">
        <v>46</v>
      </c>
      <c r="F11" s="26"/>
      <c r="G11" s="27"/>
      <c r="H11" s="24"/>
      <c r="I11" s="59"/>
      <c r="J11" s="60"/>
      <c r="K11" s="61"/>
      <c r="L11" s="62"/>
      <c r="M11" s="374"/>
    </row>
    <row r="12" spans="1:14" ht="15" customHeight="1">
      <c r="A12" s="53"/>
      <c r="B12" s="28"/>
      <c r="C12" s="72" t="s">
        <v>44</v>
      </c>
      <c r="D12" s="83"/>
      <c r="E12" s="29" t="s">
        <v>45</v>
      </c>
      <c r="F12" s="30"/>
      <c r="G12" s="31"/>
      <c r="H12" s="28" t="s">
        <v>39</v>
      </c>
      <c r="I12" s="66">
        <v>179</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47</v>
      </c>
      <c r="D14" s="83"/>
      <c r="E14" s="29" t="s">
        <v>50</v>
      </c>
      <c r="F14" s="30"/>
      <c r="G14" s="31"/>
      <c r="H14" s="28" t="s">
        <v>48</v>
      </c>
      <c r="I14" s="66">
        <v>13.3</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17.899999999999999</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54</v>
      </c>
      <c r="F18" s="30"/>
      <c r="G18" s="31"/>
      <c r="H18" s="28" t="s">
        <v>39</v>
      </c>
      <c r="I18" s="66">
        <v>179</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655</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61</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62</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1730</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173</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611" priority="44" stopIfTrue="1" operator="between">
      <formula>0.9999</formula>
      <formula>1.0001</formula>
    </cfRule>
  </conditionalFormatting>
  <conditionalFormatting sqref="J10:K10 J12:K12 J14:K14 J16:K16 J18:K18">
    <cfRule type="expression" dxfId="1610" priority="7" stopIfTrue="1">
      <formula>ISERROR(J10)</formula>
    </cfRule>
  </conditionalFormatting>
  <conditionalFormatting sqref="J22:K22 J24:K24 J26:K30 L27">
    <cfRule type="expression" dxfId="1609" priority="27" stopIfTrue="1">
      <formula>ISERROR(J22)</formula>
    </cfRule>
  </conditionalFormatting>
  <conditionalFormatting sqref="K6">
    <cfRule type="expression" dxfId="1608" priority="47" stopIfTrue="1">
      <formula>ISERROR(K6)</formula>
    </cfRule>
  </conditionalFormatting>
  <conditionalFormatting sqref="L5">
    <cfRule type="expression" dxfId="1607" priority="46" stopIfTrue="1">
      <formula>ISERROR(L5)</formula>
    </cfRule>
  </conditionalFormatting>
  <conditionalFormatting sqref="L7 J8:K8">
    <cfRule type="expression" dxfId="1606" priority="29" stopIfTrue="1">
      <formula>ISERROR(J7)</formula>
    </cfRule>
  </conditionalFormatting>
  <conditionalFormatting sqref="L9">
    <cfRule type="expression" dxfId="1605" priority="5" stopIfTrue="1">
      <formula>ISERROR(L9)</formula>
    </cfRule>
  </conditionalFormatting>
  <conditionalFormatting sqref="L11">
    <cfRule type="expression" dxfId="1604" priority="4" stopIfTrue="1">
      <formula>ISERROR(L11)</formula>
    </cfRule>
  </conditionalFormatting>
  <conditionalFormatting sqref="L13">
    <cfRule type="expression" dxfId="1603" priority="3" stopIfTrue="1">
      <formula>ISERROR(L13)</formula>
    </cfRule>
  </conditionalFormatting>
  <conditionalFormatting sqref="L15">
    <cfRule type="expression" dxfId="1602" priority="2" stopIfTrue="1">
      <formula>ISERROR(L15)</formula>
    </cfRule>
  </conditionalFormatting>
  <conditionalFormatting sqref="L17">
    <cfRule type="expression" dxfId="1601" priority="1" stopIfTrue="1">
      <formula>ISERROR(L17)</formula>
    </cfRule>
  </conditionalFormatting>
  <conditionalFormatting sqref="L19 J20:K20 L31 J32:K32 K34">
    <cfRule type="expression" dxfId="1600" priority="51" stopIfTrue="1">
      <formula>ISERROR(J19)</formula>
    </cfRule>
  </conditionalFormatting>
  <conditionalFormatting sqref="L21 L23 L25">
    <cfRule type="expression" dxfId="1599" priority="16" stopIfTrue="1">
      <formula>ISERROR(L21)</formula>
    </cfRule>
  </conditionalFormatting>
  <conditionalFormatting sqref="L29">
    <cfRule type="expression" dxfId="1598" priority="28" stopIfTrue="1">
      <formula>ISERROR(L29)</formula>
    </cfRule>
  </conditionalFormatting>
  <conditionalFormatting sqref="N6">
    <cfRule type="expression" dxfId="1597" priority="10" stopIfTrue="1">
      <formula>ISERROR(N6)</formula>
    </cfRule>
  </conditionalFormatting>
  <conditionalFormatting sqref="N8:N12 N14 N16 N18 N24 N26 N28 N30 N32">
    <cfRule type="expression" dxfId="1596" priority="9" stopIfTrue="1">
      <formula>ISERROR(N8)</formula>
    </cfRule>
  </conditionalFormatting>
  <conditionalFormatting sqref="N20:N22">
    <cfRule type="expression" dxfId="1595" priority="8" stopIfTrue="1">
      <formula>ISERROR(N20)</formula>
    </cfRule>
  </conditionalFormatting>
  <conditionalFormatting sqref="N34">
    <cfRule type="expression" dxfId="1594" priority="1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59D69-9C23-4B3E-87B1-DC583A86657A}">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P23" sqref="P2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72</v>
      </c>
      <c r="C4" s="85" t="s">
        <v>113</v>
      </c>
      <c r="D4" s="30"/>
      <c r="E4" s="29" t="s">
        <v>114</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16.100000000000001</v>
      </c>
      <c r="J10" s="67"/>
      <c r="K10" s="68"/>
      <c r="L10" s="331"/>
      <c r="M10" s="374"/>
    </row>
    <row r="11" spans="1:14" ht="15" customHeight="1">
      <c r="A11" s="52"/>
      <c r="B11" s="24"/>
      <c r="C11" s="25"/>
      <c r="D11" s="82"/>
      <c r="E11" s="25" t="s">
        <v>42</v>
      </c>
      <c r="F11" s="26"/>
      <c r="G11" s="27"/>
      <c r="H11" s="24"/>
      <c r="I11" s="59"/>
      <c r="J11" s="60"/>
      <c r="K11" s="61"/>
      <c r="L11" s="62"/>
      <c r="M11" s="374"/>
    </row>
    <row r="12" spans="1:14" ht="15" customHeight="1">
      <c r="A12" s="53"/>
      <c r="B12" s="28"/>
      <c r="C12" s="72" t="s">
        <v>43</v>
      </c>
      <c r="D12" s="83"/>
      <c r="E12" s="29" t="s">
        <v>40</v>
      </c>
      <c r="F12" s="30"/>
      <c r="G12" s="31"/>
      <c r="H12" s="28" t="s">
        <v>39</v>
      </c>
      <c r="I12" s="66">
        <v>72.400000000000006</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18.899999999999999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3.6</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56</v>
      </c>
      <c r="F18" s="30"/>
      <c r="G18" s="31"/>
      <c r="H18" s="28" t="s">
        <v>39</v>
      </c>
      <c r="I18" s="66">
        <v>72.400000000000006</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61</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62</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1730</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t="str">
        <f>IF(R34&gt;0,R33,IF(AF34&gt;0,CONCATENATE("見積"),IF(R34=0,"")))</f>
        <v/>
      </c>
      <c r="M33" s="374"/>
    </row>
    <row r="34" spans="1:13" ht="15" customHeight="1">
      <c r="A34" s="53"/>
      <c r="B34" s="28"/>
      <c r="C34" s="86" t="s">
        <v>172</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93" priority="39" stopIfTrue="1" operator="between">
      <formula>0.9999</formula>
      <formula>1.0001</formula>
    </cfRule>
  </conditionalFormatting>
  <conditionalFormatting sqref="J10:K10 J12:K12 J14:K14 J16:K16 J18:K18">
    <cfRule type="expression" dxfId="1592" priority="7" stopIfTrue="1">
      <formula>ISERROR(J10)</formula>
    </cfRule>
  </conditionalFormatting>
  <conditionalFormatting sqref="J24:K28 L27">
    <cfRule type="expression" dxfId="1591" priority="19" stopIfTrue="1">
      <formula>ISERROR(J24)</formula>
    </cfRule>
  </conditionalFormatting>
  <conditionalFormatting sqref="K6">
    <cfRule type="expression" dxfId="1590" priority="42" stopIfTrue="1">
      <formula>ISERROR(K6)</formula>
    </cfRule>
  </conditionalFormatting>
  <conditionalFormatting sqref="K34">
    <cfRule type="expression" dxfId="1589" priority="33" stopIfTrue="1">
      <formula>ISERROR(K34)</formula>
    </cfRule>
  </conditionalFormatting>
  <conditionalFormatting sqref="L5">
    <cfRule type="expression" dxfId="1588" priority="41" stopIfTrue="1">
      <formula>ISERROR(L5)</formula>
    </cfRule>
  </conditionalFormatting>
  <conditionalFormatting sqref="L7 J8:K8">
    <cfRule type="expression" dxfId="1587" priority="20" stopIfTrue="1">
      <formula>ISERROR(J7)</formula>
    </cfRule>
  </conditionalFormatting>
  <conditionalFormatting sqref="L9">
    <cfRule type="expression" dxfId="1586" priority="5" stopIfTrue="1">
      <formula>ISERROR(L9)</formula>
    </cfRule>
  </conditionalFormatting>
  <conditionalFormatting sqref="L11">
    <cfRule type="expression" dxfId="1585" priority="4" stopIfTrue="1">
      <formula>ISERROR(L11)</formula>
    </cfRule>
  </conditionalFormatting>
  <conditionalFormatting sqref="L13">
    <cfRule type="expression" dxfId="1584" priority="3" stopIfTrue="1">
      <formula>ISERROR(L13)</formula>
    </cfRule>
  </conditionalFormatting>
  <conditionalFormatting sqref="L15">
    <cfRule type="expression" dxfId="1583" priority="2" stopIfTrue="1">
      <formula>ISERROR(L15)</formula>
    </cfRule>
  </conditionalFormatting>
  <conditionalFormatting sqref="L17">
    <cfRule type="expression" dxfId="1582" priority="1" stopIfTrue="1">
      <formula>ISERROR(L17)</formula>
    </cfRule>
  </conditionalFormatting>
  <conditionalFormatting sqref="L19 J20:K20 L21 J22:K22 L23 L25 L29 J30:K30 L31 J32:K32 L33">
    <cfRule type="expression" dxfId="1581" priority="46" stopIfTrue="1">
      <formula>ISERROR(J19)</formula>
    </cfRule>
  </conditionalFormatting>
  <conditionalFormatting sqref="N6">
    <cfRule type="expression" dxfId="1580" priority="10" stopIfTrue="1">
      <formula>ISERROR(N6)</formula>
    </cfRule>
  </conditionalFormatting>
  <conditionalFormatting sqref="N8:N12 N14 N16 N18 N24 N26 N28 N30 N32">
    <cfRule type="expression" dxfId="1579" priority="9" stopIfTrue="1">
      <formula>ISERROR(N8)</formula>
    </cfRule>
  </conditionalFormatting>
  <conditionalFormatting sqref="N20:N22">
    <cfRule type="expression" dxfId="1578" priority="8" stopIfTrue="1">
      <formula>ISERROR(N20)</formula>
    </cfRule>
  </conditionalFormatting>
  <conditionalFormatting sqref="N34">
    <cfRule type="expression" dxfId="1577" priority="1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79308-B80A-4575-9A0F-DB457A4F8425}">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16" sqref="Q1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73</v>
      </c>
      <c r="C4" s="85" t="s">
        <v>1722</v>
      </c>
      <c r="D4" s="30"/>
      <c r="E4" s="29" t="s">
        <v>115</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1.7</v>
      </c>
      <c r="J10" s="67"/>
      <c r="K10" s="68"/>
      <c r="L10" s="331"/>
      <c r="M10" s="374"/>
    </row>
    <row r="11" spans="1:14" ht="15" customHeight="1">
      <c r="A11" s="52"/>
      <c r="B11" s="24"/>
      <c r="C11" s="25"/>
      <c r="D11" s="82"/>
      <c r="E11" s="25" t="s">
        <v>101</v>
      </c>
      <c r="F11" s="26"/>
      <c r="G11" s="27"/>
      <c r="H11" s="24"/>
      <c r="I11" s="59"/>
      <c r="J11" s="60"/>
      <c r="K11" s="61"/>
      <c r="L11" s="62"/>
      <c r="M11" s="374"/>
    </row>
    <row r="12" spans="1:14" ht="15" customHeight="1">
      <c r="A12" s="53"/>
      <c r="B12" s="28"/>
      <c r="C12" s="72" t="s">
        <v>100</v>
      </c>
      <c r="D12" s="83"/>
      <c r="E12" s="29" t="s">
        <v>102</v>
      </c>
      <c r="F12" s="30"/>
      <c r="G12" s="31"/>
      <c r="H12" s="28" t="s">
        <v>48</v>
      </c>
      <c r="I12" s="66">
        <v>4.4000000000000004</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103</v>
      </c>
      <c r="D14" s="83"/>
      <c r="E14" s="29" t="s">
        <v>50</v>
      </c>
      <c r="F14" s="30"/>
      <c r="G14" s="31"/>
      <c r="H14" s="28" t="s">
        <v>48</v>
      </c>
      <c r="I14" s="66">
        <v>1.7</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1.2</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57</v>
      </c>
      <c r="F18" s="30"/>
      <c r="G18" s="31"/>
      <c r="H18" s="28" t="s">
        <v>39</v>
      </c>
      <c r="I18" s="66">
        <v>8.8000000000000007</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236</v>
      </c>
      <c r="D20" s="83"/>
      <c r="E20" s="29" t="s">
        <v>291</v>
      </c>
      <c r="F20" s="30"/>
      <c r="G20" s="31"/>
      <c r="H20" s="28" t="s">
        <v>271</v>
      </c>
      <c r="I20" s="66">
        <v>3</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t="s">
        <v>236</v>
      </c>
      <c r="D22" s="83"/>
      <c r="E22" s="29" t="s">
        <v>292</v>
      </c>
      <c r="F22" s="30"/>
      <c r="G22" s="31"/>
      <c r="H22" s="28" t="s">
        <v>271</v>
      </c>
      <c r="I22" s="66">
        <v>2</v>
      </c>
      <c r="J22" s="67"/>
      <c r="K22" s="68"/>
      <c r="L22" s="331"/>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61</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62</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1730</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116</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76" priority="42" stopIfTrue="1" operator="between">
      <formula>0.9999</formula>
      <formula>1.0001</formula>
    </cfRule>
  </conditionalFormatting>
  <conditionalFormatting sqref="J10:K10 J12:K12 J14:K14 J16:K16 J18:K18 J20 J22">
    <cfRule type="expression" dxfId="1575" priority="9" stopIfTrue="1">
      <formula>ISERROR(J10)</formula>
    </cfRule>
  </conditionalFormatting>
  <conditionalFormatting sqref="K6">
    <cfRule type="expression" dxfId="1574" priority="45" stopIfTrue="1">
      <formula>ISERROR(K6)</formula>
    </cfRule>
  </conditionalFormatting>
  <conditionalFormatting sqref="K20:K22 L23 J24:K24 L25 J26:K26 J28:K30 L29">
    <cfRule type="expression" dxfId="1573" priority="27" stopIfTrue="1">
      <formula>ISERROR(J20)</formula>
    </cfRule>
  </conditionalFormatting>
  <conditionalFormatting sqref="L5">
    <cfRule type="expression" dxfId="1572" priority="44" stopIfTrue="1">
      <formula>ISERROR(L5)</formula>
    </cfRule>
  </conditionalFormatting>
  <conditionalFormatting sqref="L7 J8:K8 L27 L31 J32:K32 K34">
    <cfRule type="expression" dxfId="1571" priority="49" stopIfTrue="1">
      <formula>ISERROR(J7)</formula>
    </cfRule>
  </conditionalFormatting>
  <conditionalFormatting sqref="L9">
    <cfRule type="expression" dxfId="1570" priority="7" stopIfTrue="1">
      <formula>ISERROR(L9)</formula>
    </cfRule>
  </conditionalFormatting>
  <conditionalFormatting sqref="L11">
    <cfRule type="expression" dxfId="1569" priority="6" stopIfTrue="1">
      <formula>ISERROR(L11)</formula>
    </cfRule>
  </conditionalFormatting>
  <conditionalFormatting sqref="L13">
    <cfRule type="expression" dxfId="1568" priority="5" stopIfTrue="1">
      <formula>ISERROR(L13)</formula>
    </cfRule>
  </conditionalFormatting>
  <conditionalFormatting sqref="L15">
    <cfRule type="expression" dxfId="1567" priority="4" stopIfTrue="1">
      <formula>ISERROR(L15)</formula>
    </cfRule>
  </conditionalFormatting>
  <conditionalFormatting sqref="L17">
    <cfRule type="expression" dxfId="1566" priority="3" stopIfTrue="1">
      <formula>ISERROR(L17)</formula>
    </cfRule>
  </conditionalFormatting>
  <conditionalFormatting sqref="L19">
    <cfRule type="expression" dxfId="1565" priority="2" stopIfTrue="1">
      <formula>ISERROR(L19)</formula>
    </cfRule>
  </conditionalFormatting>
  <conditionalFormatting sqref="L21">
    <cfRule type="expression" dxfId="1564" priority="1" stopIfTrue="1">
      <formula>ISERROR(L21)</formula>
    </cfRule>
  </conditionalFormatting>
  <conditionalFormatting sqref="N6">
    <cfRule type="expression" dxfId="1563" priority="12" stopIfTrue="1">
      <formula>ISERROR(N6)</formula>
    </cfRule>
  </conditionalFormatting>
  <conditionalFormatting sqref="N8:N12 N14 N16 N18 N24 N26 N28 N30 N32">
    <cfRule type="expression" dxfId="1562" priority="11" stopIfTrue="1">
      <formula>ISERROR(N8)</formula>
    </cfRule>
  </conditionalFormatting>
  <conditionalFormatting sqref="N20:N22">
    <cfRule type="expression" dxfId="1561" priority="10" stopIfTrue="1">
      <formula>ISERROR(N20)</formula>
    </cfRule>
  </conditionalFormatting>
  <conditionalFormatting sqref="N34">
    <cfRule type="expression" dxfId="1560" priority="13"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132DC-7735-4E7C-9DC3-06CCA7610738}">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23" sqref="Q2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74</v>
      </c>
      <c r="C4" s="85" t="s">
        <v>90</v>
      </c>
      <c r="D4" s="30"/>
      <c r="E4" s="29" t="s">
        <v>91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v>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6.3</v>
      </c>
      <c r="J10" s="67"/>
      <c r="K10" s="68"/>
      <c r="L10" s="331"/>
      <c r="M10" s="374"/>
    </row>
    <row r="11" spans="1:14" ht="15" customHeight="1">
      <c r="A11" s="52"/>
      <c r="B11" s="24"/>
      <c r="C11" s="25"/>
      <c r="D11" s="82"/>
      <c r="E11" s="25" t="s">
        <v>46</v>
      </c>
      <c r="F11" s="26"/>
      <c r="G11" s="27"/>
      <c r="H11" s="24"/>
      <c r="I11" s="59"/>
      <c r="J11" s="60"/>
      <c r="K11" s="61"/>
      <c r="L11" s="62"/>
      <c r="M11" s="374"/>
    </row>
    <row r="12" spans="1:14" ht="15" customHeight="1">
      <c r="A12" s="53"/>
      <c r="B12" s="28"/>
      <c r="C12" s="72" t="s">
        <v>44</v>
      </c>
      <c r="D12" s="83"/>
      <c r="E12" s="29" t="s">
        <v>45</v>
      </c>
      <c r="F12" s="30"/>
      <c r="G12" s="31"/>
      <c r="H12" s="28" t="s">
        <v>39</v>
      </c>
      <c r="I12" s="66">
        <v>16.2</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47</v>
      </c>
      <c r="D14" s="83"/>
      <c r="E14" s="29" t="s">
        <v>50</v>
      </c>
      <c r="F14" s="30"/>
      <c r="G14" s="31"/>
      <c r="H14" s="28" t="s">
        <v>48</v>
      </c>
      <c r="I14" s="66">
        <v>3.3</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1.6</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54</v>
      </c>
      <c r="F18" s="30"/>
      <c r="G18" s="31"/>
      <c r="H18" s="28" t="s">
        <v>39</v>
      </c>
      <c r="I18" s="66">
        <v>16.2</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523</v>
      </c>
      <c r="D20" s="83"/>
      <c r="E20" s="29"/>
      <c r="F20" s="30"/>
      <c r="G20" s="31"/>
      <c r="H20" s="28" t="s">
        <v>271</v>
      </c>
      <c r="I20" s="66">
        <v>1</v>
      </c>
      <c r="J20" s="67"/>
      <c r="K20" s="68"/>
      <c r="L20" s="331"/>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61</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62</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1730</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117</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59" priority="36" stopIfTrue="1" operator="between">
      <formula>0.9999</formula>
      <formula>1.0001</formula>
    </cfRule>
  </conditionalFormatting>
  <conditionalFormatting sqref="J10:K10 J12:K12 J14:K14 J16:K16 J18:K18 J20:K20">
    <cfRule type="expression" dxfId="1558" priority="8" stopIfTrue="1">
      <formula>ISERROR(J10)</formula>
    </cfRule>
  </conditionalFormatting>
  <conditionalFormatting sqref="K6">
    <cfRule type="expression" dxfId="1557" priority="39" stopIfTrue="1">
      <formula>ISERROR(K6)</formula>
    </cfRule>
  </conditionalFormatting>
  <conditionalFormatting sqref="L5">
    <cfRule type="expression" dxfId="1556" priority="38" stopIfTrue="1">
      <formula>ISERROR(L5)</formula>
    </cfRule>
  </conditionalFormatting>
  <conditionalFormatting sqref="L7 J8:K8 L21 J22:K22 L23 J24:K24 L25 J26:K28 L27 L29 J30:K30 L31 J32:K32 K34">
    <cfRule type="expression" dxfId="1555" priority="43" stopIfTrue="1">
      <formula>ISERROR(J7)</formula>
    </cfRule>
  </conditionalFormatting>
  <conditionalFormatting sqref="L9">
    <cfRule type="expression" dxfId="1554" priority="6" stopIfTrue="1">
      <formula>ISERROR(L9)</formula>
    </cfRule>
  </conditionalFormatting>
  <conditionalFormatting sqref="L11">
    <cfRule type="expression" dxfId="1553" priority="5" stopIfTrue="1">
      <formula>ISERROR(L11)</formula>
    </cfRule>
  </conditionalFormatting>
  <conditionalFormatting sqref="L13">
    <cfRule type="expression" dxfId="1552" priority="4" stopIfTrue="1">
      <formula>ISERROR(L13)</formula>
    </cfRule>
  </conditionalFormatting>
  <conditionalFormatting sqref="L15">
    <cfRule type="expression" dxfId="1551" priority="3" stopIfTrue="1">
      <formula>ISERROR(L15)</formula>
    </cfRule>
  </conditionalFormatting>
  <conditionalFormatting sqref="L17">
    <cfRule type="expression" dxfId="1550" priority="2" stopIfTrue="1">
      <formula>ISERROR(L17)</formula>
    </cfRule>
  </conditionalFormatting>
  <conditionalFormatting sqref="L19">
    <cfRule type="expression" dxfId="1549" priority="1" stopIfTrue="1">
      <formula>ISERROR(L19)</formula>
    </cfRule>
  </conditionalFormatting>
  <conditionalFormatting sqref="N6">
    <cfRule type="expression" dxfId="1548" priority="11" stopIfTrue="1">
      <formula>ISERROR(N6)</formula>
    </cfRule>
  </conditionalFormatting>
  <conditionalFormatting sqref="N8:N12 N14 N16 N18 N24 N26 N28 N30 N32">
    <cfRule type="expression" dxfId="1547" priority="10" stopIfTrue="1">
      <formula>ISERROR(N8)</formula>
    </cfRule>
  </conditionalFormatting>
  <conditionalFormatting sqref="N20:N22">
    <cfRule type="expression" dxfId="1546" priority="9" stopIfTrue="1">
      <formula>ISERROR(N20)</formula>
    </cfRule>
  </conditionalFormatting>
  <conditionalFormatting sqref="N34">
    <cfRule type="expression" dxfId="1545" priority="12"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2E64F-F93D-4671-B9D7-D6E2F10EDAB4}">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R15" sqref="R15"/>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75</v>
      </c>
      <c r="C4" s="85" t="s">
        <v>119</v>
      </c>
      <c r="D4" s="30"/>
      <c r="E4" s="29" t="s">
        <v>123</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v>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52</v>
      </c>
      <c r="D10" s="83"/>
      <c r="E10" s="29"/>
      <c r="F10" s="30"/>
      <c r="G10" s="31"/>
      <c r="H10" s="28" t="s">
        <v>48</v>
      </c>
      <c r="I10" s="66">
        <v>44.7</v>
      </c>
      <c r="J10" s="67"/>
      <c r="K10" s="68"/>
      <c r="L10" s="331"/>
      <c r="M10" s="374"/>
    </row>
    <row r="11" spans="1:14" ht="15" customHeight="1">
      <c r="A11" s="52"/>
      <c r="B11" s="24"/>
      <c r="C11" s="25"/>
      <c r="D11" s="82"/>
      <c r="E11" s="25" t="s">
        <v>121</v>
      </c>
      <c r="F11" s="26"/>
      <c r="G11" s="27"/>
      <c r="H11" s="24"/>
      <c r="I11" s="59"/>
      <c r="J11" s="60"/>
      <c r="K11" s="61"/>
      <c r="L11" s="62"/>
      <c r="M11" s="374"/>
    </row>
    <row r="12" spans="1:14" ht="15" customHeight="1">
      <c r="A12" s="53"/>
      <c r="B12" s="28"/>
      <c r="C12" s="72" t="s">
        <v>120</v>
      </c>
      <c r="D12" s="83"/>
      <c r="E12" s="29" t="s">
        <v>671</v>
      </c>
      <c r="F12" s="30"/>
      <c r="G12" s="31"/>
      <c r="H12" s="28" t="s">
        <v>27</v>
      </c>
      <c r="I12" s="66">
        <v>1</v>
      </c>
      <c r="J12" s="67"/>
      <c r="K12" s="68"/>
      <c r="L12" s="331"/>
      <c r="M12" s="374"/>
    </row>
    <row r="13" spans="1:14" ht="15" customHeight="1">
      <c r="A13" s="52"/>
      <c r="B13" s="24"/>
      <c r="C13" s="25"/>
      <c r="D13" s="82"/>
      <c r="E13" s="25" t="s">
        <v>122</v>
      </c>
      <c r="F13" s="26"/>
      <c r="G13" s="27"/>
      <c r="H13" s="24"/>
      <c r="I13" s="59"/>
      <c r="J13" s="60"/>
      <c r="K13" s="61"/>
      <c r="L13" s="62"/>
      <c r="M13" s="374"/>
    </row>
    <row r="14" spans="1:14" ht="15" customHeight="1">
      <c r="A14" s="53"/>
      <c r="B14" s="28"/>
      <c r="C14" s="72" t="s">
        <v>120</v>
      </c>
      <c r="D14" s="83"/>
      <c r="E14" s="29" t="s">
        <v>671</v>
      </c>
      <c r="F14" s="30"/>
      <c r="G14" s="31"/>
      <c r="H14" s="28" t="s">
        <v>27</v>
      </c>
      <c r="I14" s="66">
        <v>2</v>
      </c>
      <c r="J14" s="67"/>
      <c r="K14" s="68"/>
      <c r="L14" s="331"/>
      <c r="M14" s="374"/>
    </row>
    <row r="15" spans="1:14" ht="15" customHeight="1">
      <c r="A15" s="52"/>
      <c r="B15" s="24"/>
      <c r="C15" s="25"/>
      <c r="D15" s="82"/>
      <c r="E15" s="25"/>
      <c r="F15" s="26"/>
      <c r="G15" s="27"/>
      <c r="H15" s="24"/>
      <c r="I15" s="59"/>
      <c r="J15" s="60"/>
      <c r="K15" s="61"/>
      <c r="L15" s="62" t="s">
        <v>632</v>
      </c>
      <c r="M15" s="374"/>
    </row>
    <row r="16" spans="1:14" ht="15" customHeight="1">
      <c r="A16" s="53"/>
      <c r="B16" s="28"/>
      <c r="C16" s="72" t="s">
        <v>61</v>
      </c>
      <c r="D16" s="83"/>
      <c r="E16" s="29"/>
      <c r="F16" s="30"/>
      <c r="G16" s="31"/>
      <c r="H16" s="28" t="s">
        <v>59</v>
      </c>
      <c r="I16" s="66">
        <v>1</v>
      </c>
      <c r="J16" s="67"/>
      <c r="K16" s="68"/>
      <c r="L16" s="69"/>
      <c r="M16" s="374"/>
    </row>
    <row r="17" spans="1:13" ht="15" customHeight="1">
      <c r="A17" s="52"/>
      <c r="B17" s="24"/>
      <c r="C17" s="25"/>
      <c r="D17" s="82"/>
      <c r="E17" s="25"/>
      <c r="F17" s="26"/>
      <c r="G17" s="27"/>
      <c r="H17" s="24"/>
      <c r="I17" s="59"/>
      <c r="J17" s="60"/>
      <c r="K17" s="61"/>
      <c r="L17" s="62" t="s">
        <v>632</v>
      </c>
      <c r="M17" s="374"/>
    </row>
    <row r="18" spans="1:13" ht="15" customHeight="1">
      <c r="A18" s="53"/>
      <c r="B18" s="28"/>
      <c r="C18" s="72" t="s">
        <v>62</v>
      </c>
      <c r="D18" s="83"/>
      <c r="E18" s="29"/>
      <c r="F18" s="30"/>
      <c r="G18" s="31"/>
      <c r="H18" s="28" t="s">
        <v>59</v>
      </c>
      <c r="I18" s="66">
        <v>1</v>
      </c>
      <c r="J18" s="67"/>
      <c r="K18" s="68"/>
      <c r="L18" s="69"/>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1730</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171</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44" priority="28" stopIfTrue="1" operator="between">
      <formula>0.9999</formula>
      <formula>1.0001</formula>
    </cfRule>
  </conditionalFormatting>
  <conditionalFormatting sqref="J10:K10 J12:K12 J14:K18">
    <cfRule type="expression" dxfId="1543" priority="5" stopIfTrue="1">
      <formula>ISERROR(J10)</formula>
    </cfRule>
  </conditionalFormatting>
  <conditionalFormatting sqref="J22:K30 L27">
    <cfRule type="expression" dxfId="1542" priority="12" stopIfTrue="1">
      <formula>ISERROR(J22)</formula>
    </cfRule>
  </conditionalFormatting>
  <conditionalFormatting sqref="K6">
    <cfRule type="expression" dxfId="1541" priority="31" stopIfTrue="1">
      <formula>ISERROR(K6)</formula>
    </cfRule>
  </conditionalFormatting>
  <conditionalFormatting sqref="L5">
    <cfRule type="expression" dxfId="1540" priority="30" stopIfTrue="1">
      <formula>ISERROR(L5)</formula>
    </cfRule>
  </conditionalFormatting>
  <conditionalFormatting sqref="L7 J8:K8 J20:K20 L23 L25 L29 L31 J32:K32 K34">
    <cfRule type="expression" dxfId="1539" priority="35" stopIfTrue="1">
      <formula>ISERROR(J7)</formula>
    </cfRule>
  </conditionalFormatting>
  <conditionalFormatting sqref="L9">
    <cfRule type="expression" dxfId="1538" priority="3" stopIfTrue="1">
      <formula>ISERROR(L9)</formula>
    </cfRule>
  </conditionalFormatting>
  <conditionalFormatting sqref="L11">
    <cfRule type="expression" dxfId="1537" priority="2" stopIfTrue="1">
      <formula>ISERROR(L11)</formula>
    </cfRule>
  </conditionalFormatting>
  <conditionalFormatting sqref="L13">
    <cfRule type="expression" dxfId="1536" priority="1" stopIfTrue="1">
      <formula>ISERROR(L13)</formula>
    </cfRule>
  </conditionalFormatting>
  <conditionalFormatting sqref="L15 L17 L19 L21">
    <cfRule type="expression" dxfId="1535" priority="11" stopIfTrue="1">
      <formula>ISERROR(L15)</formula>
    </cfRule>
  </conditionalFormatting>
  <conditionalFormatting sqref="N6">
    <cfRule type="expression" dxfId="1534" priority="8" stopIfTrue="1">
      <formula>ISERROR(N6)</formula>
    </cfRule>
  </conditionalFormatting>
  <conditionalFormatting sqref="N8:N12 N14 N16 N18 N24 N26 N28 N30 N32">
    <cfRule type="expression" dxfId="1533" priority="7" stopIfTrue="1">
      <formula>ISERROR(N8)</formula>
    </cfRule>
  </conditionalFormatting>
  <conditionalFormatting sqref="N20:N22">
    <cfRule type="expression" dxfId="1532" priority="6" stopIfTrue="1">
      <formula>ISERROR(N20)</formula>
    </cfRule>
  </conditionalFormatting>
  <conditionalFormatting sqref="N34">
    <cfRule type="expression" dxfId="1531" priority="9"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DC315-FF11-438C-9E39-ABFD5787D638}">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S26" sqref="S2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76</v>
      </c>
      <c r="C4" s="85" t="s">
        <v>146</v>
      </c>
      <c r="D4" s="30"/>
      <c r="E4" s="29"/>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t="s">
        <v>148</v>
      </c>
      <c r="F7" s="26"/>
      <c r="G7" s="27"/>
      <c r="H7" s="24"/>
      <c r="I7" s="59"/>
      <c r="J7" s="60"/>
      <c r="K7" s="61"/>
      <c r="L7" s="62"/>
      <c r="M7" s="374"/>
    </row>
    <row r="8" spans="1:14" ht="15" customHeight="1">
      <c r="A8" s="53"/>
      <c r="B8" s="28"/>
      <c r="C8" s="72" t="s">
        <v>147</v>
      </c>
      <c r="D8" s="83"/>
      <c r="E8" s="29" t="s">
        <v>125</v>
      </c>
      <c r="F8" s="30"/>
      <c r="G8" s="31"/>
      <c r="H8" s="28" t="s">
        <v>27</v>
      </c>
      <c r="I8" s="66">
        <v>1</v>
      </c>
      <c r="J8" s="67"/>
      <c r="K8" s="68"/>
      <c r="L8" s="331"/>
      <c r="M8" s="374"/>
    </row>
    <row r="9" spans="1:14" ht="15" customHeight="1">
      <c r="A9" s="52"/>
      <c r="B9" s="24"/>
      <c r="C9" s="25"/>
      <c r="D9" s="82"/>
      <c r="E9" s="25"/>
      <c r="F9" s="26"/>
      <c r="G9" s="27"/>
      <c r="H9" s="24"/>
      <c r="I9" s="59"/>
      <c r="J9" s="60"/>
      <c r="K9" s="61"/>
      <c r="L9" s="62"/>
      <c r="M9" s="374"/>
    </row>
    <row r="10" spans="1:14" ht="15" customHeight="1">
      <c r="A10" s="53"/>
      <c r="B10" s="28"/>
      <c r="C10" s="72"/>
      <c r="D10" s="83"/>
      <c r="E10" s="29"/>
      <c r="F10" s="30"/>
      <c r="G10" s="31"/>
      <c r="H10" s="28"/>
      <c r="I10" s="66"/>
      <c r="J10" s="67"/>
      <c r="K10" s="68"/>
      <c r="L10" s="69"/>
      <c r="M10" s="374"/>
    </row>
    <row r="11" spans="1:14" ht="15" customHeight="1">
      <c r="A11" s="52"/>
      <c r="B11" s="24"/>
      <c r="C11" s="25"/>
      <c r="D11" s="82"/>
      <c r="E11" s="25"/>
      <c r="F11" s="26"/>
      <c r="G11" s="27"/>
      <c r="H11" s="24"/>
      <c r="I11" s="59"/>
      <c r="J11" s="60"/>
      <c r="K11" s="61"/>
      <c r="L11" s="62"/>
      <c r="M11" s="374"/>
    </row>
    <row r="12" spans="1:14" ht="15" customHeight="1">
      <c r="A12" s="53"/>
      <c r="B12" s="28"/>
      <c r="C12" s="72"/>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126</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30" priority="27" stopIfTrue="1" operator="between">
      <formula>0.9999</formula>
      <formula>1.0001</formula>
    </cfRule>
  </conditionalFormatting>
  <conditionalFormatting sqref="J8:K12">
    <cfRule type="expression" dxfId="1529" priority="3" stopIfTrue="1">
      <formula>ISERROR(J8)</formula>
    </cfRule>
  </conditionalFormatting>
  <conditionalFormatting sqref="J18:K24 L21">
    <cfRule type="expression" dxfId="1528" priority="11" stopIfTrue="1">
      <formula>ISERROR(J18)</formula>
    </cfRule>
  </conditionalFormatting>
  <conditionalFormatting sqref="K6">
    <cfRule type="expression" dxfId="1527" priority="30" stopIfTrue="1">
      <formula>ISERROR(K6)</formula>
    </cfRule>
  </conditionalFormatting>
  <conditionalFormatting sqref="L5">
    <cfRule type="expression" dxfId="1526" priority="29" stopIfTrue="1">
      <formula>ISERROR(L5)</formula>
    </cfRule>
  </conditionalFormatting>
  <conditionalFormatting sqref="L7">
    <cfRule type="expression" dxfId="1525" priority="1" stopIfTrue="1">
      <formula>ISERROR(L7)</formula>
    </cfRule>
  </conditionalFormatting>
  <conditionalFormatting sqref="L9 J14:K14 J16:K16 L19 L23 L25 J26:K26 L27 J28:K28 L29 J30:K30 L31 J32:K32 K34">
    <cfRule type="expression" dxfId="1524" priority="34" stopIfTrue="1">
      <formula>ISERROR(J9)</formula>
    </cfRule>
  </conditionalFormatting>
  <conditionalFormatting sqref="L11">
    <cfRule type="expression" dxfId="1523" priority="9" stopIfTrue="1">
      <formula>ISERROR(L11)</formula>
    </cfRule>
  </conditionalFormatting>
  <conditionalFormatting sqref="L13 L15 L17">
    <cfRule type="expression" dxfId="1522" priority="10" stopIfTrue="1">
      <formula>ISERROR(L13)</formula>
    </cfRule>
  </conditionalFormatting>
  <conditionalFormatting sqref="N6">
    <cfRule type="expression" dxfId="1521" priority="6" stopIfTrue="1">
      <formula>ISERROR(N6)</formula>
    </cfRule>
  </conditionalFormatting>
  <conditionalFormatting sqref="N8:N12 N14 N16 N18 N24 N26 N28 N30 N32">
    <cfRule type="expression" dxfId="1520" priority="5" stopIfTrue="1">
      <formula>ISERROR(N8)</formula>
    </cfRule>
  </conditionalFormatting>
  <conditionalFormatting sqref="N20:N22">
    <cfRule type="expression" dxfId="1519" priority="4" stopIfTrue="1">
      <formula>ISERROR(N20)</formula>
    </cfRule>
  </conditionalFormatting>
  <conditionalFormatting sqref="N34">
    <cfRule type="expression" dxfId="1518" priority="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0DA73-69CF-4DDC-91C2-13C727A8E5BB}">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23" sqref="Q2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77</v>
      </c>
      <c r="C4" s="85" t="s">
        <v>149</v>
      </c>
      <c r="D4" s="30"/>
      <c r="E4" s="29" t="s">
        <v>150</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v>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12.7</v>
      </c>
      <c r="J10" s="67"/>
      <c r="K10" s="68"/>
      <c r="L10" s="331"/>
      <c r="M10" s="374"/>
    </row>
    <row r="11" spans="1:14" ht="15" customHeight="1">
      <c r="A11" s="52"/>
      <c r="B11" s="24"/>
      <c r="C11" s="25"/>
      <c r="D11" s="82"/>
      <c r="E11" s="25" t="s">
        <v>41</v>
      </c>
      <c r="F11" s="26"/>
      <c r="G11" s="27"/>
      <c r="H11" s="24"/>
      <c r="I11" s="59"/>
      <c r="J11" s="60"/>
      <c r="K11" s="61"/>
      <c r="L11" s="62"/>
      <c r="M11" s="374"/>
    </row>
    <row r="12" spans="1:14" ht="15" customHeight="1">
      <c r="A12" s="53"/>
      <c r="B12" s="28"/>
      <c r="C12" s="72" t="s">
        <v>43</v>
      </c>
      <c r="D12" s="83"/>
      <c r="E12" s="29" t="s">
        <v>40</v>
      </c>
      <c r="F12" s="30"/>
      <c r="G12" s="31"/>
      <c r="H12" s="28" t="s">
        <v>39</v>
      </c>
      <c r="I12" s="66">
        <v>34.6</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11.3</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3.3</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57</v>
      </c>
      <c r="F18" s="30"/>
      <c r="G18" s="31"/>
      <c r="H18" s="28" t="s">
        <v>39</v>
      </c>
      <c r="I18" s="66">
        <v>34.6</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655</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61</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62</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1730</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151</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517" priority="47" stopIfTrue="1" operator="between">
      <formula>0.9999</formula>
      <formula>1.0001</formula>
    </cfRule>
  </conditionalFormatting>
  <conditionalFormatting sqref="J8:K8">
    <cfRule type="expression" dxfId="1516" priority="33" stopIfTrue="1">
      <formula>ISERROR(J8)</formula>
    </cfRule>
  </conditionalFormatting>
  <conditionalFormatting sqref="J10:K10 J12:K12 J14:K14 J16:K16 J18:K18">
    <cfRule type="expression" dxfId="1515" priority="7" stopIfTrue="1">
      <formula>ISERROR(J10)</formula>
    </cfRule>
  </conditionalFormatting>
  <conditionalFormatting sqref="J26:K28 L27">
    <cfRule type="expression" dxfId="1514" priority="21" stopIfTrue="1">
      <formula>ISERROR(J26)</formula>
    </cfRule>
  </conditionalFormatting>
  <conditionalFormatting sqref="K6">
    <cfRule type="expression" dxfId="1513" priority="52" stopIfTrue="1">
      <formula>ISERROR(K6)</formula>
    </cfRule>
  </conditionalFormatting>
  <conditionalFormatting sqref="L5">
    <cfRule type="expression" dxfId="1512" priority="51" stopIfTrue="1">
      <formula>ISERROR(L5)</formula>
    </cfRule>
  </conditionalFormatting>
  <conditionalFormatting sqref="L7 J22:K22 J24:K24">
    <cfRule type="expression" dxfId="1511" priority="34" stopIfTrue="1">
      <formula>ISERROR(J7)</formula>
    </cfRule>
  </conditionalFormatting>
  <conditionalFormatting sqref="L9">
    <cfRule type="expression" dxfId="1510" priority="5" stopIfTrue="1">
      <formula>ISERROR(L9)</formula>
    </cfRule>
  </conditionalFormatting>
  <conditionalFormatting sqref="L11">
    <cfRule type="expression" dxfId="1509" priority="4" stopIfTrue="1">
      <formula>ISERROR(L11)</formula>
    </cfRule>
  </conditionalFormatting>
  <conditionalFormatting sqref="L13">
    <cfRule type="expression" dxfId="1508" priority="3" stopIfTrue="1">
      <formula>ISERROR(L13)</formula>
    </cfRule>
  </conditionalFormatting>
  <conditionalFormatting sqref="L15">
    <cfRule type="expression" dxfId="1507" priority="2" stopIfTrue="1">
      <formula>ISERROR(L15)</formula>
    </cfRule>
  </conditionalFormatting>
  <conditionalFormatting sqref="L17">
    <cfRule type="expression" dxfId="1506" priority="1" stopIfTrue="1">
      <formula>ISERROR(L17)</formula>
    </cfRule>
  </conditionalFormatting>
  <conditionalFormatting sqref="L19 J20:K20">
    <cfRule type="expression" dxfId="1505" priority="17" stopIfTrue="1">
      <formula>ISERROR(J19)</formula>
    </cfRule>
  </conditionalFormatting>
  <conditionalFormatting sqref="L21 L23 L25">
    <cfRule type="expression" dxfId="1504" priority="16" stopIfTrue="1">
      <formula>ISERROR(L21)</formula>
    </cfRule>
  </conditionalFormatting>
  <conditionalFormatting sqref="L29 J30:K30 L31 J32:K32 K34">
    <cfRule type="expression" dxfId="1503" priority="56" stopIfTrue="1">
      <formula>ISERROR(J29)</formula>
    </cfRule>
  </conditionalFormatting>
  <conditionalFormatting sqref="N6">
    <cfRule type="expression" dxfId="1502" priority="10" stopIfTrue="1">
      <formula>ISERROR(N6)</formula>
    </cfRule>
  </conditionalFormatting>
  <conditionalFormatting sqref="N8:N12 N14 N16 N18 N24 N26 N28 N30 N32">
    <cfRule type="expression" dxfId="1501" priority="9" stopIfTrue="1">
      <formula>ISERROR(N8)</formula>
    </cfRule>
  </conditionalFormatting>
  <conditionalFormatting sqref="N20:N22">
    <cfRule type="expression" dxfId="1500" priority="8" stopIfTrue="1">
      <formula>ISERROR(N20)</formula>
    </cfRule>
  </conditionalFormatting>
  <conditionalFormatting sqref="N34">
    <cfRule type="expression" dxfId="1499" priority="1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0ADF5-DA4E-4A0E-8D85-78A006BF4090}">
  <dimension ref="A1:N34"/>
  <sheetViews>
    <sheetView showGridLines="0" showZeros="0" view="pageBreakPreview" zoomScaleNormal="80" zoomScaleSheetLayoutView="100" workbookViewId="0">
      <pane ySplit="4" topLeftCell="A5" activePane="bottomLeft" state="frozenSplit"/>
      <selection activeCell="H32" sqref="H32"/>
      <selection pane="bottomLeft" sqref="A1:A104857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88</v>
      </c>
      <c r="C4" s="85" t="s">
        <v>152</v>
      </c>
      <c r="D4" s="30"/>
      <c r="E4" s="29" t="s">
        <v>1690</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f>①!L7</f>
        <v>0</v>
      </c>
      <c r="M9" s="374"/>
    </row>
    <row r="10" spans="1:14" ht="15" customHeight="1">
      <c r="A10" s="53"/>
      <c r="B10" s="28"/>
      <c r="C10" s="72" t="s">
        <v>1627</v>
      </c>
      <c r="D10" s="83"/>
      <c r="E10" s="29"/>
      <c r="F10" s="30"/>
      <c r="G10" s="31"/>
      <c r="H10" s="28" t="s">
        <v>48</v>
      </c>
      <c r="I10" s="66">
        <v>18.399999999999999</v>
      </c>
      <c r="J10" s="67"/>
      <c r="K10" s="68"/>
      <c r="L10" s="331"/>
      <c r="M10" s="374"/>
    </row>
    <row r="11" spans="1:14" ht="15" customHeight="1">
      <c r="A11" s="52"/>
      <c r="B11" s="24"/>
      <c r="C11" s="25"/>
      <c r="D11" s="82"/>
      <c r="E11" s="25" t="s">
        <v>101</v>
      </c>
      <c r="F11" s="26"/>
      <c r="G11" s="27"/>
      <c r="H11" s="24"/>
      <c r="I11" s="59"/>
      <c r="J11" s="60"/>
      <c r="K11" s="61"/>
      <c r="L11" s="62"/>
      <c r="M11" s="374"/>
    </row>
    <row r="12" spans="1:14" ht="15" customHeight="1">
      <c r="A12" s="53"/>
      <c r="B12" s="28"/>
      <c r="C12" s="72" t="s">
        <v>100</v>
      </c>
      <c r="D12" s="83"/>
      <c r="E12" s="29" t="s">
        <v>102</v>
      </c>
      <c r="F12" s="30"/>
      <c r="G12" s="31"/>
      <c r="H12" s="28" t="s">
        <v>48</v>
      </c>
      <c r="I12" s="66">
        <v>28.6</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103</v>
      </c>
      <c r="D14" s="83"/>
      <c r="E14" s="29" t="s">
        <v>50</v>
      </c>
      <c r="F14" s="30"/>
      <c r="G14" s="31"/>
      <c r="H14" s="28" t="s">
        <v>48</v>
      </c>
      <c r="I14" s="66">
        <v>18.399999999999999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153</v>
      </c>
      <c r="D16" s="83"/>
      <c r="E16" s="29" t="s">
        <v>154</v>
      </c>
      <c r="F16" s="30"/>
      <c r="G16" s="31"/>
      <c r="H16" s="28" t="s">
        <v>155</v>
      </c>
      <c r="I16" s="66">
        <v>43.4</v>
      </c>
      <c r="J16" s="67"/>
      <c r="K16" s="68"/>
      <c r="L16" s="331"/>
      <c r="M16" s="374"/>
    </row>
    <row r="17" spans="1:13" ht="15" customHeight="1">
      <c r="A17" s="52"/>
      <c r="B17" s="24"/>
      <c r="C17" s="25"/>
      <c r="D17" s="82"/>
      <c r="E17" s="25"/>
      <c r="F17" s="26"/>
      <c r="G17" s="27"/>
      <c r="H17" s="24"/>
      <c r="I17" s="59"/>
      <c r="J17" s="60"/>
      <c r="K17" s="61"/>
      <c r="L17" s="62" t="s">
        <v>632</v>
      </c>
      <c r="M17" s="374"/>
    </row>
    <row r="18" spans="1:13" ht="15" customHeight="1">
      <c r="A18" s="53"/>
      <c r="B18" s="28"/>
      <c r="C18" s="72" t="s">
        <v>61</v>
      </c>
      <c r="D18" s="83"/>
      <c r="E18" s="29"/>
      <c r="F18" s="30"/>
      <c r="G18" s="31"/>
      <c r="H18" s="28" t="s">
        <v>59</v>
      </c>
      <c r="I18" s="66">
        <v>1</v>
      </c>
      <c r="J18" s="67"/>
      <c r="K18" s="68"/>
      <c r="L18" s="69"/>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62</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1730</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89</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498" priority="35" stopIfTrue="1" operator="between">
      <formula>0.9999</formula>
      <formula>1.0001</formula>
    </cfRule>
  </conditionalFormatting>
  <conditionalFormatting sqref="J10:K10 J12:K12 J14:K14 J16:K16">
    <cfRule type="expression" dxfId="1497" priority="9" stopIfTrue="1">
      <formula>ISERROR(J10)</formula>
    </cfRule>
  </conditionalFormatting>
  <conditionalFormatting sqref="K6">
    <cfRule type="expression" dxfId="1496" priority="38" stopIfTrue="1">
      <formula>ISERROR(K6)</formula>
    </cfRule>
  </conditionalFormatting>
  <conditionalFormatting sqref="L5">
    <cfRule type="expression" dxfId="1495" priority="37" stopIfTrue="1">
      <formula>ISERROR(L5)</formula>
    </cfRule>
  </conditionalFormatting>
  <conditionalFormatting sqref="L7 J8:K8 J18:K18 J20:K20 J22:K26 L23 L25 L27 J28:K28 L29 J30:K30 L31 J32:K32 K34">
    <cfRule type="expression" dxfId="1494" priority="42" stopIfTrue="1">
      <formula>ISERROR(J7)</formula>
    </cfRule>
  </conditionalFormatting>
  <conditionalFormatting sqref="L9">
    <cfRule type="expression" dxfId="1493" priority="4" stopIfTrue="1">
      <formula>ISERROR(L9)</formula>
    </cfRule>
  </conditionalFormatting>
  <conditionalFormatting sqref="L11">
    <cfRule type="expression" dxfId="1492" priority="3" stopIfTrue="1">
      <formula>ISERROR(L11)</formula>
    </cfRule>
  </conditionalFormatting>
  <conditionalFormatting sqref="L13">
    <cfRule type="expression" dxfId="1491" priority="2" stopIfTrue="1">
      <formula>ISERROR(L13)</formula>
    </cfRule>
  </conditionalFormatting>
  <conditionalFormatting sqref="L15">
    <cfRule type="expression" dxfId="1490" priority="1" stopIfTrue="1">
      <formula>ISERROR(L15)</formula>
    </cfRule>
  </conditionalFormatting>
  <conditionalFormatting sqref="L17 L19 L21">
    <cfRule type="expression" dxfId="1489" priority="17" stopIfTrue="1">
      <formula>ISERROR(L17)</formula>
    </cfRule>
  </conditionalFormatting>
  <conditionalFormatting sqref="N6">
    <cfRule type="expression" dxfId="1488" priority="12" stopIfTrue="1">
      <formula>ISERROR(N6)</formula>
    </cfRule>
  </conditionalFormatting>
  <conditionalFormatting sqref="N8:N12 N14 N16 N18 N24 N26 N28 N30 N32">
    <cfRule type="expression" dxfId="1487" priority="11" stopIfTrue="1">
      <formula>ISERROR(N8)</formula>
    </cfRule>
  </conditionalFormatting>
  <conditionalFormatting sqref="N20:N22">
    <cfRule type="expression" dxfId="1486" priority="10" stopIfTrue="1">
      <formula>ISERROR(N20)</formula>
    </cfRule>
  </conditionalFormatting>
  <conditionalFormatting sqref="N34">
    <cfRule type="expression" dxfId="1485" priority="13"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35CF4-428A-4FC2-BDFB-5F6C9E001727}">
  <dimension ref="H1:AT48"/>
  <sheetViews>
    <sheetView view="pageBreakPreview" zoomScale="75" zoomScaleNormal="75" zoomScaleSheetLayoutView="75" workbookViewId="0">
      <selection activeCell="AE33" sqref="AE33"/>
    </sheetView>
  </sheetViews>
  <sheetFormatPr defaultRowHeight="12"/>
  <cols>
    <col min="1" max="3" width="1.75" style="214" customWidth="1"/>
    <col min="4" max="8" width="1.625" style="214" customWidth="1"/>
    <col min="9" max="9" width="5.625" style="207" customWidth="1"/>
    <col min="10" max="11" width="0.875" style="208" customWidth="1"/>
    <col min="12" max="12" width="26.625" style="209" customWidth="1"/>
    <col min="13" max="14" width="0.875" style="208" customWidth="1"/>
    <col min="15" max="20" width="5.375" style="208" customWidth="1"/>
    <col min="21" max="21" width="9.625" style="210" customWidth="1"/>
    <col min="22" max="22" width="1.625" style="211" customWidth="1"/>
    <col min="23" max="23" width="4.625" style="208" customWidth="1"/>
    <col min="24" max="24" width="11.5" style="212" customWidth="1"/>
    <col min="25" max="25" width="20.625" style="213" customWidth="1"/>
    <col min="26" max="26" width="16.875" style="208" customWidth="1"/>
    <col min="27" max="28" width="1.625" style="214" customWidth="1"/>
    <col min="29" max="29" width="12.125" style="372" customWidth="1"/>
    <col min="30" max="30" width="15.625" style="214" customWidth="1"/>
    <col min="31" max="31" width="15.625" style="215" customWidth="1"/>
    <col min="32" max="34" width="15.625" style="214" customWidth="1"/>
    <col min="35" max="35" width="0.875" style="214" customWidth="1"/>
    <col min="36" max="41" width="5.375" style="214" customWidth="1"/>
    <col min="42" max="42" width="9.625" style="216" customWidth="1"/>
    <col min="43" max="43" width="1.625" style="217" customWidth="1"/>
    <col min="44" max="44" width="4.625" style="214" customWidth="1"/>
    <col min="45" max="45" width="11.5" style="218" customWidth="1"/>
    <col min="46" max="46" width="20.625" style="219" customWidth="1"/>
    <col min="47" max="47" width="16.875" style="214" customWidth="1"/>
    <col min="48" max="54" width="1.625" style="214" customWidth="1"/>
    <col min="55" max="256" width="9" style="214"/>
    <col min="257" max="259" width="1.75" style="214" customWidth="1"/>
    <col min="260" max="264" width="1.625" style="214" customWidth="1"/>
    <col min="265" max="265" width="5.625" style="214" customWidth="1"/>
    <col min="266" max="267" width="0.875" style="214" customWidth="1"/>
    <col min="268" max="268" width="26.625" style="214" customWidth="1"/>
    <col min="269" max="270" width="0.875" style="214" customWidth="1"/>
    <col min="271" max="276" width="5.375" style="214" customWidth="1"/>
    <col min="277" max="277" width="9.625" style="214" customWidth="1"/>
    <col min="278" max="278" width="1.625" style="214" customWidth="1"/>
    <col min="279" max="279" width="4.625" style="214" customWidth="1"/>
    <col min="280" max="280" width="11.5" style="214" customWidth="1"/>
    <col min="281" max="281" width="20.625" style="214" customWidth="1"/>
    <col min="282" max="282" width="16.875" style="214" customWidth="1"/>
    <col min="283" max="284" width="1.625" style="214" customWidth="1"/>
    <col min="285" max="285" width="12.125" style="214" customWidth="1"/>
    <col min="286" max="290" width="15.625" style="214" customWidth="1"/>
    <col min="291" max="291" width="0.875" style="214" customWidth="1"/>
    <col min="292" max="297" width="5.375" style="214" customWidth="1"/>
    <col min="298" max="298" width="9.625" style="214" customWidth="1"/>
    <col min="299" max="299" width="1.625" style="214" customWidth="1"/>
    <col min="300" max="300" width="4.625" style="214" customWidth="1"/>
    <col min="301" max="301" width="11.5" style="214" customWidth="1"/>
    <col min="302" max="302" width="20.625" style="214" customWidth="1"/>
    <col min="303" max="303" width="16.875" style="214" customWidth="1"/>
    <col min="304" max="310" width="1.625" style="214" customWidth="1"/>
    <col min="311" max="512" width="9" style="214"/>
    <col min="513" max="515" width="1.75" style="214" customWidth="1"/>
    <col min="516" max="520" width="1.625" style="214" customWidth="1"/>
    <col min="521" max="521" width="5.625" style="214" customWidth="1"/>
    <col min="522" max="523" width="0.875" style="214" customWidth="1"/>
    <col min="524" max="524" width="26.625" style="214" customWidth="1"/>
    <col min="525" max="526" width="0.875" style="214" customWidth="1"/>
    <col min="527" max="532" width="5.375" style="214" customWidth="1"/>
    <col min="533" max="533" width="9.625" style="214" customWidth="1"/>
    <col min="534" max="534" width="1.625" style="214" customWidth="1"/>
    <col min="535" max="535" width="4.625" style="214" customWidth="1"/>
    <col min="536" max="536" width="11.5" style="214" customWidth="1"/>
    <col min="537" max="537" width="20.625" style="214" customWidth="1"/>
    <col min="538" max="538" width="16.875" style="214" customWidth="1"/>
    <col min="539" max="540" width="1.625" style="214" customWidth="1"/>
    <col min="541" max="541" width="12.125" style="214" customWidth="1"/>
    <col min="542" max="546" width="15.625" style="214" customWidth="1"/>
    <col min="547" max="547" width="0.875" style="214" customWidth="1"/>
    <col min="548" max="553" width="5.375" style="214" customWidth="1"/>
    <col min="554" max="554" width="9.625" style="214" customWidth="1"/>
    <col min="555" max="555" width="1.625" style="214" customWidth="1"/>
    <col min="556" max="556" width="4.625" style="214" customWidth="1"/>
    <col min="557" max="557" width="11.5" style="214" customWidth="1"/>
    <col min="558" max="558" width="20.625" style="214" customWidth="1"/>
    <col min="559" max="559" width="16.875" style="214" customWidth="1"/>
    <col min="560" max="566" width="1.625" style="214" customWidth="1"/>
    <col min="567" max="768" width="9" style="214"/>
    <col min="769" max="771" width="1.75" style="214" customWidth="1"/>
    <col min="772" max="776" width="1.625" style="214" customWidth="1"/>
    <col min="777" max="777" width="5.625" style="214" customWidth="1"/>
    <col min="778" max="779" width="0.875" style="214" customWidth="1"/>
    <col min="780" max="780" width="26.625" style="214" customWidth="1"/>
    <col min="781" max="782" width="0.875" style="214" customWidth="1"/>
    <col min="783" max="788" width="5.375" style="214" customWidth="1"/>
    <col min="789" max="789" width="9.625" style="214" customWidth="1"/>
    <col min="790" max="790" width="1.625" style="214" customWidth="1"/>
    <col min="791" max="791" width="4.625" style="214" customWidth="1"/>
    <col min="792" max="792" width="11.5" style="214" customWidth="1"/>
    <col min="793" max="793" width="20.625" style="214" customWidth="1"/>
    <col min="794" max="794" width="16.875" style="214" customWidth="1"/>
    <col min="795" max="796" width="1.625" style="214" customWidth="1"/>
    <col min="797" max="797" width="12.125" style="214" customWidth="1"/>
    <col min="798" max="802" width="15.625" style="214" customWidth="1"/>
    <col min="803" max="803" width="0.875" style="214" customWidth="1"/>
    <col min="804" max="809" width="5.375" style="214" customWidth="1"/>
    <col min="810" max="810" width="9.625" style="214" customWidth="1"/>
    <col min="811" max="811" width="1.625" style="214" customWidth="1"/>
    <col min="812" max="812" width="4.625" style="214" customWidth="1"/>
    <col min="813" max="813" width="11.5" style="214" customWidth="1"/>
    <col min="814" max="814" width="20.625" style="214" customWidth="1"/>
    <col min="815" max="815" width="16.875" style="214" customWidth="1"/>
    <col min="816" max="822" width="1.625" style="214" customWidth="1"/>
    <col min="823" max="1024" width="9" style="214"/>
    <col min="1025" max="1027" width="1.75" style="214" customWidth="1"/>
    <col min="1028" max="1032" width="1.625" style="214" customWidth="1"/>
    <col min="1033" max="1033" width="5.625" style="214" customWidth="1"/>
    <col min="1034" max="1035" width="0.875" style="214" customWidth="1"/>
    <col min="1036" max="1036" width="26.625" style="214" customWidth="1"/>
    <col min="1037" max="1038" width="0.875" style="214" customWidth="1"/>
    <col min="1039" max="1044" width="5.375" style="214" customWidth="1"/>
    <col min="1045" max="1045" width="9.625" style="214" customWidth="1"/>
    <col min="1046" max="1046" width="1.625" style="214" customWidth="1"/>
    <col min="1047" max="1047" width="4.625" style="214" customWidth="1"/>
    <col min="1048" max="1048" width="11.5" style="214" customWidth="1"/>
    <col min="1049" max="1049" width="20.625" style="214" customWidth="1"/>
    <col min="1050" max="1050" width="16.875" style="214" customWidth="1"/>
    <col min="1051" max="1052" width="1.625" style="214" customWidth="1"/>
    <col min="1053" max="1053" width="12.125" style="214" customWidth="1"/>
    <col min="1054" max="1058" width="15.625" style="214" customWidth="1"/>
    <col min="1059" max="1059" width="0.875" style="214" customWidth="1"/>
    <col min="1060" max="1065" width="5.375" style="214" customWidth="1"/>
    <col min="1066" max="1066" width="9.625" style="214" customWidth="1"/>
    <col min="1067" max="1067" width="1.625" style="214" customWidth="1"/>
    <col min="1068" max="1068" width="4.625" style="214" customWidth="1"/>
    <col min="1069" max="1069" width="11.5" style="214" customWidth="1"/>
    <col min="1070" max="1070" width="20.625" style="214" customWidth="1"/>
    <col min="1071" max="1071" width="16.875" style="214" customWidth="1"/>
    <col min="1072" max="1078" width="1.625" style="214" customWidth="1"/>
    <col min="1079" max="1280" width="9" style="214"/>
    <col min="1281" max="1283" width="1.75" style="214" customWidth="1"/>
    <col min="1284" max="1288" width="1.625" style="214" customWidth="1"/>
    <col min="1289" max="1289" width="5.625" style="214" customWidth="1"/>
    <col min="1290" max="1291" width="0.875" style="214" customWidth="1"/>
    <col min="1292" max="1292" width="26.625" style="214" customWidth="1"/>
    <col min="1293" max="1294" width="0.875" style="214" customWidth="1"/>
    <col min="1295" max="1300" width="5.375" style="214" customWidth="1"/>
    <col min="1301" max="1301" width="9.625" style="214" customWidth="1"/>
    <col min="1302" max="1302" width="1.625" style="214" customWidth="1"/>
    <col min="1303" max="1303" width="4.625" style="214" customWidth="1"/>
    <col min="1304" max="1304" width="11.5" style="214" customWidth="1"/>
    <col min="1305" max="1305" width="20.625" style="214" customWidth="1"/>
    <col min="1306" max="1306" width="16.875" style="214" customWidth="1"/>
    <col min="1307" max="1308" width="1.625" style="214" customWidth="1"/>
    <col min="1309" max="1309" width="12.125" style="214" customWidth="1"/>
    <col min="1310" max="1314" width="15.625" style="214" customWidth="1"/>
    <col min="1315" max="1315" width="0.875" style="214" customWidth="1"/>
    <col min="1316" max="1321" width="5.375" style="214" customWidth="1"/>
    <col min="1322" max="1322" width="9.625" style="214" customWidth="1"/>
    <col min="1323" max="1323" width="1.625" style="214" customWidth="1"/>
    <col min="1324" max="1324" width="4.625" style="214" customWidth="1"/>
    <col min="1325" max="1325" width="11.5" style="214" customWidth="1"/>
    <col min="1326" max="1326" width="20.625" style="214" customWidth="1"/>
    <col min="1327" max="1327" width="16.875" style="214" customWidth="1"/>
    <col min="1328" max="1334" width="1.625" style="214" customWidth="1"/>
    <col min="1335" max="1536" width="9" style="214"/>
    <col min="1537" max="1539" width="1.75" style="214" customWidth="1"/>
    <col min="1540" max="1544" width="1.625" style="214" customWidth="1"/>
    <col min="1545" max="1545" width="5.625" style="214" customWidth="1"/>
    <col min="1546" max="1547" width="0.875" style="214" customWidth="1"/>
    <col min="1548" max="1548" width="26.625" style="214" customWidth="1"/>
    <col min="1549" max="1550" width="0.875" style="214" customWidth="1"/>
    <col min="1551" max="1556" width="5.375" style="214" customWidth="1"/>
    <col min="1557" max="1557" width="9.625" style="214" customWidth="1"/>
    <col min="1558" max="1558" width="1.625" style="214" customWidth="1"/>
    <col min="1559" max="1559" width="4.625" style="214" customWidth="1"/>
    <col min="1560" max="1560" width="11.5" style="214" customWidth="1"/>
    <col min="1561" max="1561" width="20.625" style="214" customWidth="1"/>
    <col min="1562" max="1562" width="16.875" style="214" customWidth="1"/>
    <col min="1563" max="1564" width="1.625" style="214" customWidth="1"/>
    <col min="1565" max="1565" width="12.125" style="214" customWidth="1"/>
    <col min="1566" max="1570" width="15.625" style="214" customWidth="1"/>
    <col min="1571" max="1571" width="0.875" style="214" customWidth="1"/>
    <col min="1572" max="1577" width="5.375" style="214" customWidth="1"/>
    <col min="1578" max="1578" width="9.625" style="214" customWidth="1"/>
    <col min="1579" max="1579" width="1.625" style="214" customWidth="1"/>
    <col min="1580" max="1580" width="4.625" style="214" customWidth="1"/>
    <col min="1581" max="1581" width="11.5" style="214" customWidth="1"/>
    <col min="1582" max="1582" width="20.625" style="214" customWidth="1"/>
    <col min="1583" max="1583" width="16.875" style="214" customWidth="1"/>
    <col min="1584" max="1590" width="1.625" style="214" customWidth="1"/>
    <col min="1591" max="1792" width="9" style="214"/>
    <col min="1793" max="1795" width="1.75" style="214" customWidth="1"/>
    <col min="1796" max="1800" width="1.625" style="214" customWidth="1"/>
    <col min="1801" max="1801" width="5.625" style="214" customWidth="1"/>
    <col min="1802" max="1803" width="0.875" style="214" customWidth="1"/>
    <col min="1804" max="1804" width="26.625" style="214" customWidth="1"/>
    <col min="1805" max="1806" width="0.875" style="214" customWidth="1"/>
    <col min="1807" max="1812" width="5.375" style="214" customWidth="1"/>
    <col min="1813" max="1813" width="9.625" style="214" customWidth="1"/>
    <col min="1814" max="1814" width="1.625" style="214" customWidth="1"/>
    <col min="1815" max="1815" width="4.625" style="214" customWidth="1"/>
    <col min="1816" max="1816" width="11.5" style="214" customWidth="1"/>
    <col min="1817" max="1817" width="20.625" style="214" customWidth="1"/>
    <col min="1818" max="1818" width="16.875" style="214" customWidth="1"/>
    <col min="1819" max="1820" width="1.625" style="214" customWidth="1"/>
    <col min="1821" max="1821" width="12.125" style="214" customWidth="1"/>
    <col min="1822" max="1826" width="15.625" style="214" customWidth="1"/>
    <col min="1827" max="1827" width="0.875" style="214" customWidth="1"/>
    <col min="1828" max="1833" width="5.375" style="214" customWidth="1"/>
    <col min="1834" max="1834" width="9.625" style="214" customWidth="1"/>
    <col min="1835" max="1835" width="1.625" style="214" customWidth="1"/>
    <col min="1836" max="1836" width="4.625" style="214" customWidth="1"/>
    <col min="1837" max="1837" width="11.5" style="214" customWidth="1"/>
    <col min="1838" max="1838" width="20.625" style="214" customWidth="1"/>
    <col min="1839" max="1839" width="16.875" style="214" customWidth="1"/>
    <col min="1840" max="1846" width="1.625" style="214" customWidth="1"/>
    <col min="1847" max="2048" width="9" style="214"/>
    <col min="2049" max="2051" width="1.75" style="214" customWidth="1"/>
    <col min="2052" max="2056" width="1.625" style="214" customWidth="1"/>
    <col min="2057" max="2057" width="5.625" style="214" customWidth="1"/>
    <col min="2058" max="2059" width="0.875" style="214" customWidth="1"/>
    <col min="2060" max="2060" width="26.625" style="214" customWidth="1"/>
    <col min="2061" max="2062" width="0.875" style="214" customWidth="1"/>
    <col min="2063" max="2068" width="5.375" style="214" customWidth="1"/>
    <col min="2069" max="2069" width="9.625" style="214" customWidth="1"/>
    <col min="2070" max="2070" width="1.625" style="214" customWidth="1"/>
    <col min="2071" max="2071" width="4.625" style="214" customWidth="1"/>
    <col min="2072" max="2072" width="11.5" style="214" customWidth="1"/>
    <col min="2073" max="2073" width="20.625" style="214" customWidth="1"/>
    <col min="2074" max="2074" width="16.875" style="214" customWidth="1"/>
    <col min="2075" max="2076" width="1.625" style="214" customWidth="1"/>
    <col min="2077" max="2077" width="12.125" style="214" customWidth="1"/>
    <col min="2078" max="2082" width="15.625" style="214" customWidth="1"/>
    <col min="2083" max="2083" width="0.875" style="214" customWidth="1"/>
    <col min="2084" max="2089" width="5.375" style="214" customWidth="1"/>
    <col min="2090" max="2090" width="9.625" style="214" customWidth="1"/>
    <col min="2091" max="2091" width="1.625" style="214" customWidth="1"/>
    <col min="2092" max="2092" width="4.625" style="214" customWidth="1"/>
    <col min="2093" max="2093" width="11.5" style="214" customWidth="1"/>
    <col min="2094" max="2094" width="20.625" style="214" customWidth="1"/>
    <col min="2095" max="2095" width="16.875" style="214" customWidth="1"/>
    <col min="2096" max="2102" width="1.625" style="214" customWidth="1"/>
    <col min="2103" max="2304" width="9" style="214"/>
    <col min="2305" max="2307" width="1.75" style="214" customWidth="1"/>
    <col min="2308" max="2312" width="1.625" style="214" customWidth="1"/>
    <col min="2313" max="2313" width="5.625" style="214" customWidth="1"/>
    <col min="2314" max="2315" width="0.875" style="214" customWidth="1"/>
    <col min="2316" max="2316" width="26.625" style="214" customWidth="1"/>
    <col min="2317" max="2318" width="0.875" style="214" customWidth="1"/>
    <col min="2319" max="2324" width="5.375" style="214" customWidth="1"/>
    <col min="2325" max="2325" width="9.625" style="214" customWidth="1"/>
    <col min="2326" max="2326" width="1.625" style="214" customWidth="1"/>
    <col min="2327" max="2327" width="4.625" style="214" customWidth="1"/>
    <col min="2328" max="2328" width="11.5" style="214" customWidth="1"/>
    <col min="2329" max="2329" width="20.625" style="214" customWidth="1"/>
    <col min="2330" max="2330" width="16.875" style="214" customWidth="1"/>
    <col min="2331" max="2332" width="1.625" style="214" customWidth="1"/>
    <col min="2333" max="2333" width="12.125" style="214" customWidth="1"/>
    <col min="2334" max="2338" width="15.625" style="214" customWidth="1"/>
    <col min="2339" max="2339" width="0.875" style="214" customWidth="1"/>
    <col min="2340" max="2345" width="5.375" style="214" customWidth="1"/>
    <col min="2346" max="2346" width="9.625" style="214" customWidth="1"/>
    <col min="2347" max="2347" width="1.625" style="214" customWidth="1"/>
    <col min="2348" max="2348" width="4.625" style="214" customWidth="1"/>
    <col min="2349" max="2349" width="11.5" style="214" customWidth="1"/>
    <col min="2350" max="2350" width="20.625" style="214" customWidth="1"/>
    <col min="2351" max="2351" width="16.875" style="214" customWidth="1"/>
    <col min="2352" max="2358" width="1.625" style="214" customWidth="1"/>
    <col min="2359" max="2560" width="9" style="214"/>
    <col min="2561" max="2563" width="1.75" style="214" customWidth="1"/>
    <col min="2564" max="2568" width="1.625" style="214" customWidth="1"/>
    <col min="2569" max="2569" width="5.625" style="214" customWidth="1"/>
    <col min="2570" max="2571" width="0.875" style="214" customWidth="1"/>
    <col min="2572" max="2572" width="26.625" style="214" customWidth="1"/>
    <col min="2573" max="2574" width="0.875" style="214" customWidth="1"/>
    <col min="2575" max="2580" width="5.375" style="214" customWidth="1"/>
    <col min="2581" max="2581" width="9.625" style="214" customWidth="1"/>
    <col min="2582" max="2582" width="1.625" style="214" customWidth="1"/>
    <col min="2583" max="2583" width="4.625" style="214" customWidth="1"/>
    <col min="2584" max="2584" width="11.5" style="214" customWidth="1"/>
    <col min="2585" max="2585" width="20.625" style="214" customWidth="1"/>
    <col min="2586" max="2586" width="16.875" style="214" customWidth="1"/>
    <col min="2587" max="2588" width="1.625" style="214" customWidth="1"/>
    <col min="2589" max="2589" width="12.125" style="214" customWidth="1"/>
    <col min="2590" max="2594" width="15.625" style="214" customWidth="1"/>
    <col min="2595" max="2595" width="0.875" style="214" customWidth="1"/>
    <col min="2596" max="2601" width="5.375" style="214" customWidth="1"/>
    <col min="2602" max="2602" width="9.625" style="214" customWidth="1"/>
    <col min="2603" max="2603" width="1.625" style="214" customWidth="1"/>
    <col min="2604" max="2604" width="4.625" style="214" customWidth="1"/>
    <col min="2605" max="2605" width="11.5" style="214" customWidth="1"/>
    <col min="2606" max="2606" width="20.625" style="214" customWidth="1"/>
    <col min="2607" max="2607" width="16.875" style="214" customWidth="1"/>
    <col min="2608" max="2614" width="1.625" style="214" customWidth="1"/>
    <col min="2615" max="2816" width="9" style="214"/>
    <col min="2817" max="2819" width="1.75" style="214" customWidth="1"/>
    <col min="2820" max="2824" width="1.625" style="214" customWidth="1"/>
    <col min="2825" max="2825" width="5.625" style="214" customWidth="1"/>
    <col min="2826" max="2827" width="0.875" style="214" customWidth="1"/>
    <col min="2828" max="2828" width="26.625" style="214" customWidth="1"/>
    <col min="2829" max="2830" width="0.875" style="214" customWidth="1"/>
    <col min="2831" max="2836" width="5.375" style="214" customWidth="1"/>
    <col min="2837" max="2837" width="9.625" style="214" customWidth="1"/>
    <col min="2838" max="2838" width="1.625" style="214" customWidth="1"/>
    <col min="2839" max="2839" width="4.625" style="214" customWidth="1"/>
    <col min="2840" max="2840" width="11.5" style="214" customWidth="1"/>
    <col min="2841" max="2841" width="20.625" style="214" customWidth="1"/>
    <col min="2842" max="2842" width="16.875" style="214" customWidth="1"/>
    <col min="2843" max="2844" width="1.625" style="214" customWidth="1"/>
    <col min="2845" max="2845" width="12.125" style="214" customWidth="1"/>
    <col min="2846" max="2850" width="15.625" style="214" customWidth="1"/>
    <col min="2851" max="2851" width="0.875" style="214" customWidth="1"/>
    <col min="2852" max="2857" width="5.375" style="214" customWidth="1"/>
    <col min="2858" max="2858" width="9.625" style="214" customWidth="1"/>
    <col min="2859" max="2859" width="1.625" style="214" customWidth="1"/>
    <col min="2860" max="2860" width="4.625" style="214" customWidth="1"/>
    <col min="2861" max="2861" width="11.5" style="214" customWidth="1"/>
    <col min="2862" max="2862" width="20.625" style="214" customWidth="1"/>
    <col min="2863" max="2863" width="16.875" style="214" customWidth="1"/>
    <col min="2864" max="2870" width="1.625" style="214" customWidth="1"/>
    <col min="2871" max="3072" width="9" style="214"/>
    <col min="3073" max="3075" width="1.75" style="214" customWidth="1"/>
    <col min="3076" max="3080" width="1.625" style="214" customWidth="1"/>
    <col min="3081" max="3081" width="5.625" style="214" customWidth="1"/>
    <col min="3082" max="3083" width="0.875" style="214" customWidth="1"/>
    <col min="3084" max="3084" width="26.625" style="214" customWidth="1"/>
    <col min="3085" max="3086" width="0.875" style="214" customWidth="1"/>
    <col min="3087" max="3092" width="5.375" style="214" customWidth="1"/>
    <col min="3093" max="3093" width="9.625" style="214" customWidth="1"/>
    <col min="3094" max="3094" width="1.625" style="214" customWidth="1"/>
    <col min="3095" max="3095" width="4.625" style="214" customWidth="1"/>
    <col min="3096" max="3096" width="11.5" style="214" customWidth="1"/>
    <col min="3097" max="3097" width="20.625" style="214" customWidth="1"/>
    <col min="3098" max="3098" width="16.875" style="214" customWidth="1"/>
    <col min="3099" max="3100" width="1.625" style="214" customWidth="1"/>
    <col min="3101" max="3101" width="12.125" style="214" customWidth="1"/>
    <col min="3102" max="3106" width="15.625" style="214" customWidth="1"/>
    <col min="3107" max="3107" width="0.875" style="214" customWidth="1"/>
    <col min="3108" max="3113" width="5.375" style="214" customWidth="1"/>
    <col min="3114" max="3114" width="9.625" style="214" customWidth="1"/>
    <col min="3115" max="3115" width="1.625" style="214" customWidth="1"/>
    <col min="3116" max="3116" width="4.625" style="214" customWidth="1"/>
    <col min="3117" max="3117" width="11.5" style="214" customWidth="1"/>
    <col min="3118" max="3118" width="20.625" style="214" customWidth="1"/>
    <col min="3119" max="3119" width="16.875" style="214" customWidth="1"/>
    <col min="3120" max="3126" width="1.625" style="214" customWidth="1"/>
    <col min="3127" max="3328" width="9" style="214"/>
    <col min="3329" max="3331" width="1.75" style="214" customWidth="1"/>
    <col min="3332" max="3336" width="1.625" style="214" customWidth="1"/>
    <col min="3337" max="3337" width="5.625" style="214" customWidth="1"/>
    <col min="3338" max="3339" width="0.875" style="214" customWidth="1"/>
    <col min="3340" max="3340" width="26.625" style="214" customWidth="1"/>
    <col min="3341" max="3342" width="0.875" style="214" customWidth="1"/>
    <col min="3343" max="3348" width="5.375" style="214" customWidth="1"/>
    <col min="3349" max="3349" width="9.625" style="214" customWidth="1"/>
    <col min="3350" max="3350" width="1.625" style="214" customWidth="1"/>
    <col min="3351" max="3351" width="4.625" style="214" customWidth="1"/>
    <col min="3352" max="3352" width="11.5" style="214" customWidth="1"/>
    <col min="3353" max="3353" width="20.625" style="214" customWidth="1"/>
    <col min="3354" max="3354" width="16.875" style="214" customWidth="1"/>
    <col min="3355" max="3356" width="1.625" style="214" customWidth="1"/>
    <col min="3357" max="3357" width="12.125" style="214" customWidth="1"/>
    <col min="3358" max="3362" width="15.625" style="214" customWidth="1"/>
    <col min="3363" max="3363" width="0.875" style="214" customWidth="1"/>
    <col min="3364" max="3369" width="5.375" style="214" customWidth="1"/>
    <col min="3370" max="3370" width="9.625" style="214" customWidth="1"/>
    <col min="3371" max="3371" width="1.625" style="214" customWidth="1"/>
    <col min="3372" max="3372" width="4.625" style="214" customWidth="1"/>
    <col min="3373" max="3373" width="11.5" style="214" customWidth="1"/>
    <col min="3374" max="3374" width="20.625" style="214" customWidth="1"/>
    <col min="3375" max="3375" width="16.875" style="214" customWidth="1"/>
    <col min="3376" max="3382" width="1.625" style="214" customWidth="1"/>
    <col min="3383" max="3584" width="9" style="214"/>
    <col min="3585" max="3587" width="1.75" style="214" customWidth="1"/>
    <col min="3588" max="3592" width="1.625" style="214" customWidth="1"/>
    <col min="3593" max="3593" width="5.625" style="214" customWidth="1"/>
    <col min="3594" max="3595" width="0.875" style="214" customWidth="1"/>
    <col min="3596" max="3596" width="26.625" style="214" customWidth="1"/>
    <col min="3597" max="3598" width="0.875" style="214" customWidth="1"/>
    <col min="3599" max="3604" width="5.375" style="214" customWidth="1"/>
    <col min="3605" max="3605" width="9.625" style="214" customWidth="1"/>
    <col min="3606" max="3606" width="1.625" style="214" customWidth="1"/>
    <col min="3607" max="3607" width="4.625" style="214" customWidth="1"/>
    <col min="3608" max="3608" width="11.5" style="214" customWidth="1"/>
    <col min="3609" max="3609" width="20.625" style="214" customWidth="1"/>
    <col min="3610" max="3610" width="16.875" style="214" customWidth="1"/>
    <col min="3611" max="3612" width="1.625" style="214" customWidth="1"/>
    <col min="3613" max="3613" width="12.125" style="214" customWidth="1"/>
    <col min="3614" max="3618" width="15.625" style="214" customWidth="1"/>
    <col min="3619" max="3619" width="0.875" style="214" customWidth="1"/>
    <col min="3620" max="3625" width="5.375" style="214" customWidth="1"/>
    <col min="3626" max="3626" width="9.625" style="214" customWidth="1"/>
    <col min="3627" max="3627" width="1.625" style="214" customWidth="1"/>
    <col min="3628" max="3628" width="4.625" style="214" customWidth="1"/>
    <col min="3629" max="3629" width="11.5" style="214" customWidth="1"/>
    <col min="3630" max="3630" width="20.625" style="214" customWidth="1"/>
    <col min="3631" max="3631" width="16.875" style="214" customWidth="1"/>
    <col min="3632" max="3638" width="1.625" style="214" customWidth="1"/>
    <col min="3639" max="3840" width="9" style="214"/>
    <col min="3841" max="3843" width="1.75" style="214" customWidth="1"/>
    <col min="3844" max="3848" width="1.625" style="214" customWidth="1"/>
    <col min="3849" max="3849" width="5.625" style="214" customWidth="1"/>
    <col min="3850" max="3851" width="0.875" style="214" customWidth="1"/>
    <col min="3852" max="3852" width="26.625" style="214" customWidth="1"/>
    <col min="3853" max="3854" width="0.875" style="214" customWidth="1"/>
    <col min="3855" max="3860" width="5.375" style="214" customWidth="1"/>
    <col min="3861" max="3861" width="9.625" style="214" customWidth="1"/>
    <col min="3862" max="3862" width="1.625" style="214" customWidth="1"/>
    <col min="3863" max="3863" width="4.625" style="214" customWidth="1"/>
    <col min="3864" max="3864" width="11.5" style="214" customWidth="1"/>
    <col min="3865" max="3865" width="20.625" style="214" customWidth="1"/>
    <col min="3866" max="3866" width="16.875" style="214" customWidth="1"/>
    <col min="3867" max="3868" width="1.625" style="214" customWidth="1"/>
    <col min="3869" max="3869" width="12.125" style="214" customWidth="1"/>
    <col min="3870" max="3874" width="15.625" style="214" customWidth="1"/>
    <col min="3875" max="3875" width="0.875" style="214" customWidth="1"/>
    <col min="3876" max="3881" width="5.375" style="214" customWidth="1"/>
    <col min="3882" max="3882" width="9.625" style="214" customWidth="1"/>
    <col min="3883" max="3883" width="1.625" style="214" customWidth="1"/>
    <col min="3884" max="3884" width="4.625" style="214" customWidth="1"/>
    <col min="3885" max="3885" width="11.5" style="214" customWidth="1"/>
    <col min="3886" max="3886" width="20.625" style="214" customWidth="1"/>
    <col min="3887" max="3887" width="16.875" style="214" customWidth="1"/>
    <col min="3888" max="3894" width="1.625" style="214" customWidth="1"/>
    <col min="3895" max="4096" width="9" style="214"/>
    <col min="4097" max="4099" width="1.75" style="214" customWidth="1"/>
    <col min="4100" max="4104" width="1.625" style="214" customWidth="1"/>
    <col min="4105" max="4105" width="5.625" style="214" customWidth="1"/>
    <col min="4106" max="4107" width="0.875" style="214" customWidth="1"/>
    <col min="4108" max="4108" width="26.625" style="214" customWidth="1"/>
    <col min="4109" max="4110" width="0.875" style="214" customWidth="1"/>
    <col min="4111" max="4116" width="5.375" style="214" customWidth="1"/>
    <col min="4117" max="4117" width="9.625" style="214" customWidth="1"/>
    <col min="4118" max="4118" width="1.625" style="214" customWidth="1"/>
    <col min="4119" max="4119" width="4.625" style="214" customWidth="1"/>
    <col min="4120" max="4120" width="11.5" style="214" customWidth="1"/>
    <col min="4121" max="4121" width="20.625" style="214" customWidth="1"/>
    <col min="4122" max="4122" width="16.875" style="214" customWidth="1"/>
    <col min="4123" max="4124" width="1.625" style="214" customWidth="1"/>
    <col min="4125" max="4125" width="12.125" style="214" customWidth="1"/>
    <col min="4126" max="4130" width="15.625" style="214" customWidth="1"/>
    <col min="4131" max="4131" width="0.875" style="214" customWidth="1"/>
    <col min="4132" max="4137" width="5.375" style="214" customWidth="1"/>
    <col min="4138" max="4138" width="9.625" style="214" customWidth="1"/>
    <col min="4139" max="4139" width="1.625" style="214" customWidth="1"/>
    <col min="4140" max="4140" width="4.625" style="214" customWidth="1"/>
    <col min="4141" max="4141" width="11.5" style="214" customWidth="1"/>
    <col min="4142" max="4142" width="20.625" style="214" customWidth="1"/>
    <col min="4143" max="4143" width="16.875" style="214" customWidth="1"/>
    <col min="4144" max="4150" width="1.625" style="214" customWidth="1"/>
    <col min="4151" max="4352" width="9" style="214"/>
    <col min="4353" max="4355" width="1.75" style="214" customWidth="1"/>
    <col min="4356" max="4360" width="1.625" style="214" customWidth="1"/>
    <col min="4361" max="4361" width="5.625" style="214" customWidth="1"/>
    <col min="4362" max="4363" width="0.875" style="214" customWidth="1"/>
    <col min="4364" max="4364" width="26.625" style="214" customWidth="1"/>
    <col min="4365" max="4366" width="0.875" style="214" customWidth="1"/>
    <col min="4367" max="4372" width="5.375" style="214" customWidth="1"/>
    <col min="4373" max="4373" width="9.625" style="214" customWidth="1"/>
    <col min="4374" max="4374" width="1.625" style="214" customWidth="1"/>
    <col min="4375" max="4375" width="4.625" style="214" customWidth="1"/>
    <col min="4376" max="4376" width="11.5" style="214" customWidth="1"/>
    <col min="4377" max="4377" width="20.625" style="214" customWidth="1"/>
    <col min="4378" max="4378" width="16.875" style="214" customWidth="1"/>
    <col min="4379" max="4380" width="1.625" style="214" customWidth="1"/>
    <col min="4381" max="4381" width="12.125" style="214" customWidth="1"/>
    <col min="4382" max="4386" width="15.625" style="214" customWidth="1"/>
    <col min="4387" max="4387" width="0.875" style="214" customWidth="1"/>
    <col min="4388" max="4393" width="5.375" style="214" customWidth="1"/>
    <col min="4394" max="4394" width="9.625" style="214" customWidth="1"/>
    <col min="4395" max="4395" width="1.625" style="214" customWidth="1"/>
    <col min="4396" max="4396" width="4.625" style="214" customWidth="1"/>
    <col min="4397" max="4397" width="11.5" style="214" customWidth="1"/>
    <col min="4398" max="4398" width="20.625" style="214" customWidth="1"/>
    <col min="4399" max="4399" width="16.875" style="214" customWidth="1"/>
    <col min="4400" max="4406" width="1.625" style="214" customWidth="1"/>
    <col min="4407" max="4608" width="9" style="214"/>
    <col min="4609" max="4611" width="1.75" style="214" customWidth="1"/>
    <col min="4612" max="4616" width="1.625" style="214" customWidth="1"/>
    <col min="4617" max="4617" width="5.625" style="214" customWidth="1"/>
    <col min="4618" max="4619" width="0.875" style="214" customWidth="1"/>
    <col min="4620" max="4620" width="26.625" style="214" customWidth="1"/>
    <col min="4621" max="4622" width="0.875" style="214" customWidth="1"/>
    <col min="4623" max="4628" width="5.375" style="214" customWidth="1"/>
    <col min="4629" max="4629" width="9.625" style="214" customWidth="1"/>
    <col min="4630" max="4630" width="1.625" style="214" customWidth="1"/>
    <col min="4631" max="4631" width="4.625" style="214" customWidth="1"/>
    <col min="4632" max="4632" width="11.5" style="214" customWidth="1"/>
    <col min="4633" max="4633" width="20.625" style="214" customWidth="1"/>
    <col min="4634" max="4634" width="16.875" style="214" customWidth="1"/>
    <col min="4635" max="4636" width="1.625" style="214" customWidth="1"/>
    <col min="4637" max="4637" width="12.125" style="214" customWidth="1"/>
    <col min="4638" max="4642" width="15.625" style="214" customWidth="1"/>
    <col min="4643" max="4643" width="0.875" style="214" customWidth="1"/>
    <col min="4644" max="4649" width="5.375" style="214" customWidth="1"/>
    <col min="4650" max="4650" width="9.625" style="214" customWidth="1"/>
    <col min="4651" max="4651" width="1.625" style="214" customWidth="1"/>
    <col min="4652" max="4652" width="4.625" style="214" customWidth="1"/>
    <col min="4653" max="4653" width="11.5" style="214" customWidth="1"/>
    <col min="4654" max="4654" width="20.625" style="214" customWidth="1"/>
    <col min="4655" max="4655" width="16.875" style="214" customWidth="1"/>
    <col min="4656" max="4662" width="1.625" style="214" customWidth="1"/>
    <col min="4663" max="4864" width="9" style="214"/>
    <col min="4865" max="4867" width="1.75" style="214" customWidth="1"/>
    <col min="4868" max="4872" width="1.625" style="214" customWidth="1"/>
    <col min="4873" max="4873" width="5.625" style="214" customWidth="1"/>
    <col min="4874" max="4875" width="0.875" style="214" customWidth="1"/>
    <col min="4876" max="4876" width="26.625" style="214" customWidth="1"/>
    <col min="4877" max="4878" width="0.875" style="214" customWidth="1"/>
    <col min="4879" max="4884" width="5.375" style="214" customWidth="1"/>
    <col min="4885" max="4885" width="9.625" style="214" customWidth="1"/>
    <col min="4886" max="4886" width="1.625" style="214" customWidth="1"/>
    <col min="4887" max="4887" width="4.625" style="214" customWidth="1"/>
    <col min="4888" max="4888" width="11.5" style="214" customWidth="1"/>
    <col min="4889" max="4889" width="20.625" style="214" customWidth="1"/>
    <col min="4890" max="4890" width="16.875" style="214" customWidth="1"/>
    <col min="4891" max="4892" width="1.625" style="214" customWidth="1"/>
    <col min="4893" max="4893" width="12.125" style="214" customWidth="1"/>
    <col min="4894" max="4898" width="15.625" style="214" customWidth="1"/>
    <col min="4899" max="4899" width="0.875" style="214" customWidth="1"/>
    <col min="4900" max="4905" width="5.375" style="214" customWidth="1"/>
    <col min="4906" max="4906" width="9.625" style="214" customWidth="1"/>
    <col min="4907" max="4907" width="1.625" style="214" customWidth="1"/>
    <col min="4908" max="4908" width="4.625" style="214" customWidth="1"/>
    <col min="4909" max="4909" width="11.5" style="214" customWidth="1"/>
    <col min="4910" max="4910" width="20.625" style="214" customWidth="1"/>
    <col min="4911" max="4911" width="16.875" style="214" customWidth="1"/>
    <col min="4912" max="4918" width="1.625" style="214" customWidth="1"/>
    <col min="4919" max="5120" width="9" style="214"/>
    <col min="5121" max="5123" width="1.75" style="214" customWidth="1"/>
    <col min="5124" max="5128" width="1.625" style="214" customWidth="1"/>
    <col min="5129" max="5129" width="5.625" style="214" customWidth="1"/>
    <col min="5130" max="5131" width="0.875" style="214" customWidth="1"/>
    <col min="5132" max="5132" width="26.625" style="214" customWidth="1"/>
    <col min="5133" max="5134" width="0.875" style="214" customWidth="1"/>
    <col min="5135" max="5140" width="5.375" style="214" customWidth="1"/>
    <col min="5141" max="5141" width="9.625" style="214" customWidth="1"/>
    <col min="5142" max="5142" width="1.625" style="214" customWidth="1"/>
    <col min="5143" max="5143" width="4.625" style="214" customWidth="1"/>
    <col min="5144" max="5144" width="11.5" style="214" customWidth="1"/>
    <col min="5145" max="5145" width="20.625" style="214" customWidth="1"/>
    <col min="5146" max="5146" width="16.875" style="214" customWidth="1"/>
    <col min="5147" max="5148" width="1.625" style="214" customWidth="1"/>
    <col min="5149" max="5149" width="12.125" style="214" customWidth="1"/>
    <col min="5150" max="5154" width="15.625" style="214" customWidth="1"/>
    <col min="5155" max="5155" width="0.875" style="214" customWidth="1"/>
    <col min="5156" max="5161" width="5.375" style="214" customWidth="1"/>
    <col min="5162" max="5162" width="9.625" style="214" customWidth="1"/>
    <col min="5163" max="5163" width="1.625" style="214" customWidth="1"/>
    <col min="5164" max="5164" width="4.625" style="214" customWidth="1"/>
    <col min="5165" max="5165" width="11.5" style="214" customWidth="1"/>
    <col min="5166" max="5166" width="20.625" style="214" customWidth="1"/>
    <col min="5167" max="5167" width="16.875" style="214" customWidth="1"/>
    <col min="5168" max="5174" width="1.625" style="214" customWidth="1"/>
    <col min="5175" max="5376" width="9" style="214"/>
    <col min="5377" max="5379" width="1.75" style="214" customWidth="1"/>
    <col min="5380" max="5384" width="1.625" style="214" customWidth="1"/>
    <col min="5385" max="5385" width="5.625" style="214" customWidth="1"/>
    <col min="5386" max="5387" width="0.875" style="214" customWidth="1"/>
    <col min="5388" max="5388" width="26.625" style="214" customWidth="1"/>
    <col min="5389" max="5390" width="0.875" style="214" customWidth="1"/>
    <col min="5391" max="5396" width="5.375" style="214" customWidth="1"/>
    <col min="5397" max="5397" width="9.625" style="214" customWidth="1"/>
    <col min="5398" max="5398" width="1.625" style="214" customWidth="1"/>
    <col min="5399" max="5399" width="4.625" style="214" customWidth="1"/>
    <col min="5400" max="5400" width="11.5" style="214" customWidth="1"/>
    <col min="5401" max="5401" width="20.625" style="214" customWidth="1"/>
    <col min="5402" max="5402" width="16.875" style="214" customWidth="1"/>
    <col min="5403" max="5404" width="1.625" style="214" customWidth="1"/>
    <col min="5405" max="5405" width="12.125" style="214" customWidth="1"/>
    <col min="5406" max="5410" width="15.625" style="214" customWidth="1"/>
    <col min="5411" max="5411" width="0.875" style="214" customWidth="1"/>
    <col min="5412" max="5417" width="5.375" style="214" customWidth="1"/>
    <col min="5418" max="5418" width="9.625" style="214" customWidth="1"/>
    <col min="5419" max="5419" width="1.625" style="214" customWidth="1"/>
    <col min="5420" max="5420" width="4.625" style="214" customWidth="1"/>
    <col min="5421" max="5421" width="11.5" style="214" customWidth="1"/>
    <col min="5422" max="5422" width="20.625" style="214" customWidth="1"/>
    <col min="5423" max="5423" width="16.875" style="214" customWidth="1"/>
    <col min="5424" max="5430" width="1.625" style="214" customWidth="1"/>
    <col min="5431" max="5632" width="9" style="214"/>
    <col min="5633" max="5635" width="1.75" style="214" customWidth="1"/>
    <col min="5636" max="5640" width="1.625" style="214" customWidth="1"/>
    <col min="5641" max="5641" width="5.625" style="214" customWidth="1"/>
    <col min="5642" max="5643" width="0.875" style="214" customWidth="1"/>
    <col min="5644" max="5644" width="26.625" style="214" customWidth="1"/>
    <col min="5645" max="5646" width="0.875" style="214" customWidth="1"/>
    <col min="5647" max="5652" width="5.375" style="214" customWidth="1"/>
    <col min="5653" max="5653" width="9.625" style="214" customWidth="1"/>
    <col min="5654" max="5654" width="1.625" style="214" customWidth="1"/>
    <col min="5655" max="5655" width="4.625" style="214" customWidth="1"/>
    <col min="5656" max="5656" width="11.5" style="214" customWidth="1"/>
    <col min="5657" max="5657" width="20.625" style="214" customWidth="1"/>
    <col min="5658" max="5658" width="16.875" style="214" customWidth="1"/>
    <col min="5659" max="5660" width="1.625" style="214" customWidth="1"/>
    <col min="5661" max="5661" width="12.125" style="214" customWidth="1"/>
    <col min="5662" max="5666" width="15.625" style="214" customWidth="1"/>
    <col min="5667" max="5667" width="0.875" style="214" customWidth="1"/>
    <col min="5668" max="5673" width="5.375" style="214" customWidth="1"/>
    <col min="5674" max="5674" width="9.625" style="214" customWidth="1"/>
    <col min="5675" max="5675" width="1.625" style="214" customWidth="1"/>
    <col min="5676" max="5676" width="4.625" style="214" customWidth="1"/>
    <col min="5677" max="5677" width="11.5" style="214" customWidth="1"/>
    <col min="5678" max="5678" width="20.625" style="214" customWidth="1"/>
    <col min="5679" max="5679" width="16.875" style="214" customWidth="1"/>
    <col min="5680" max="5686" width="1.625" style="214" customWidth="1"/>
    <col min="5687" max="5888" width="9" style="214"/>
    <col min="5889" max="5891" width="1.75" style="214" customWidth="1"/>
    <col min="5892" max="5896" width="1.625" style="214" customWidth="1"/>
    <col min="5897" max="5897" width="5.625" style="214" customWidth="1"/>
    <col min="5898" max="5899" width="0.875" style="214" customWidth="1"/>
    <col min="5900" max="5900" width="26.625" style="214" customWidth="1"/>
    <col min="5901" max="5902" width="0.875" style="214" customWidth="1"/>
    <col min="5903" max="5908" width="5.375" style="214" customWidth="1"/>
    <col min="5909" max="5909" width="9.625" style="214" customWidth="1"/>
    <col min="5910" max="5910" width="1.625" style="214" customWidth="1"/>
    <col min="5911" max="5911" width="4.625" style="214" customWidth="1"/>
    <col min="5912" max="5912" width="11.5" style="214" customWidth="1"/>
    <col min="5913" max="5913" width="20.625" style="214" customWidth="1"/>
    <col min="5914" max="5914" width="16.875" style="214" customWidth="1"/>
    <col min="5915" max="5916" width="1.625" style="214" customWidth="1"/>
    <col min="5917" max="5917" width="12.125" style="214" customWidth="1"/>
    <col min="5918" max="5922" width="15.625" style="214" customWidth="1"/>
    <col min="5923" max="5923" width="0.875" style="214" customWidth="1"/>
    <col min="5924" max="5929" width="5.375" style="214" customWidth="1"/>
    <col min="5930" max="5930" width="9.625" style="214" customWidth="1"/>
    <col min="5931" max="5931" width="1.625" style="214" customWidth="1"/>
    <col min="5932" max="5932" width="4.625" style="214" customWidth="1"/>
    <col min="5933" max="5933" width="11.5" style="214" customWidth="1"/>
    <col min="5934" max="5934" width="20.625" style="214" customWidth="1"/>
    <col min="5935" max="5935" width="16.875" style="214" customWidth="1"/>
    <col min="5936" max="5942" width="1.625" style="214" customWidth="1"/>
    <col min="5943" max="6144" width="9" style="214"/>
    <col min="6145" max="6147" width="1.75" style="214" customWidth="1"/>
    <col min="6148" max="6152" width="1.625" style="214" customWidth="1"/>
    <col min="6153" max="6153" width="5.625" style="214" customWidth="1"/>
    <col min="6154" max="6155" width="0.875" style="214" customWidth="1"/>
    <col min="6156" max="6156" width="26.625" style="214" customWidth="1"/>
    <col min="6157" max="6158" width="0.875" style="214" customWidth="1"/>
    <col min="6159" max="6164" width="5.375" style="214" customWidth="1"/>
    <col min="6165" max="6165" width="9.625" style="214" customWidth="1"/>
    <col min="6166" max="6166" width="1.625" style="214" customWidth="1"/>
    <col min="6167" max="6167" width="4.625" style="214" customWidth="1"/>
    <col min="6168" max="6168" width="11.5" style="214" customWidth="1"/>
    <col min="6169" max="6169" width="20.625" style="214" customWidth="1"/>
    <col min="6170" max="6170" width="16.875" style="214" customWidth="1"/>
    <col min="6171" max="6172" width="1.625" style="214" customWidth="1"/>
    <col min="6173" max="6173" width="12.125" style="214" customWidth="1"/>
    <col min="6174" max="6178" width="15.625" style="214" customWidth="1"/>
    <col min="6179" max="6179" width="0.875" style="214" customWidth="1"/>
    <col min="6180" max="6185" width="5.375" style="214" customWidth="1"/>
    <col min="6186" max="6186" width="9.625" style="214" customWidth="1"/>
    <col min="6187" max="6187" width="1.625" style="214" customWidth="1"/>
    <col min="6188" max="6188" width="4.625" style="214" customWidth="1"/>
    <col min="6189" max="6189" width="11.5" style="214" customWidth="1"/>
    <col min="6190" max="6190" width="20.625" style="214" customWidth="1"/>
    <col min="6191" max="6191" width="16.875" style="214" customWidth="1"/>
    <col min="6192" max="6198" width="1.625" style="214" customWidth="1"/>
    <col min="6199" max="6400" width="9" style="214"/>
    <col min="6401" max="6403" width="1.75" style="214" customWidth="1"/>
    <col min="6404" max="6408" width="1.625" style="214" customWidth="1"/>
    <col min="6409" max="6409" width="5.625" style="214" customWidth="1"/>
    <col min="6410" max="6411" width="0.875" style="214" customWidth="1"/>
    <col min="6412" max="6412" width="26.625" style="214" customWidth="1"/>
    <col min="6413" max="6414" width="0.875" style="214" customWidth="1"/>
    <col min="6415" max="6420" width="5.375" style="214" customWidth="1"/>
    <col min="6421" max="6421" width="9.625" style="214" customWidth="1"/>
    <col min="6422" max="6422" width="1.625" style="214" customWidth="1"/>
    <col min="6423" max="6423" width="4.625" style="214" customWidth="1"/>
    <col min="6424" max="6424" width="11.5" style="214" customWidth="1"/>
    <col min="6425" max="6425" width="20.625" style="214" customWidth="1"/>
    <col min="6426" max="6426" width="16.875" style="214" customWidth="1"/>
    <col min="6427" max="6428" width="1.625" style="214" customWidth="1"/>
    <col min="6429" max="6429" width="12.125" style="214" customWidth="1"/>
    <col min="6430" max="6434" width="15.625" style="214" customWidth="1"/>
    <col min="6435" max="6435" width="0.875" style="214" customWidth="1"/>
    <col min="6436" max="6441" width="5.375" style="214" customWidth="1"/>
    <col min="6442" max="6442" width="9.625" style="214" customWidth="1"/>
    <col min="6443" max="6443" width="1.625" style="214" customWidth="1"/>
    <col min="6444" max="6444" width="4.625" style="214" customWidth="1"/>
    <col min="6445" max="6445" width="11.5" style="214" customWidth="1"/>
    <col min="6446" max="6446" width="20.625" style="214" customWidth="1"/>
    <col min="6447" max="6447" width="16.875" style="214" customWidth="1"/>
    <col min="6448" max="6454" width="1.625" style="214" customWidth="1"/>
    <col min="6455" max="6656" width="9" style="214"/>
    <col min="6657" max="6659" width="1.75" style="214" customWidth="1"/>
    <col min="6660" max="6664" width="1.625" style="214" customWidth="1"/>
    <col min="6665" max="6665" width="5.625" style="214" customWidth="1"/>
    <col min="6666" max="6667" width="0.875" style="214" customWidth="1"/>
    <col min="6668" max="6668" width="26.625" style="214" customWidth="1"/>
    <col min="6669" max="6670" width="0.875" style="214" customWidth="1"/>
    <col min="6671" max="6676" width="5.375" style="214" customWidth="1"/>
    <col min="6677" max="6677" width="9.625" style="214" customWidth="1"/>
    <col min="6678" max="6678" width="1.625" style="214" customWidth="1"/>
    <col min="6679" max="6679" width="4.625" style="214" customWidth="1"/>
    <col min="6680" max="6680" width="11.5" style="214" customWidth="1"/>
    <col min="6681" max="6681" width="20.625" style="214" customWidth="1"/>
    <col min="6682" max="6682" width="16.875" style="214" customWidth="1"/>
    <col min="6683" max="6684" width="1.625" style="214" customWidth="1"/>
    <col min="6685" max="6685" width="12.125" style="214" customWidth="1"/>
    <col min="6686" max="6690" width="15.625" style="214" customWidth="1"/>
    <col min="6691" max="6691" width="0.875" style="214" customWidth="1"/>
    <col min="6692" max="6697" width="5.375" style="214" customWidth="1"/>
    <col min="6698" max="6698" width="9.625" style="214" customWidth="1"/>
    <col min="6699" max="6699" width="1.625" style="214" customWidth="1"/>
    <col min="6700" max="6700" width="4.625" style="214" customWidth="1"/>
    <col min="6701" max="6701" width="11.5" style="214" customWidth="1"/>
    <col min="6702" max="6702" width="20.625" style="214" customWidth="1"/>
    <col min="6703" max="6703" width="16.875" style="214" customWidth="1"/>
    <col min="6704" max="6710" width="1.625" style="214" customWidth="1"/>
    <col min="6711" max="6912" width="9" style="214"/>
    <col min="6913" max="6915" width="1.75" style="214" customWidth="1"/>
    <col min="6916" max="6920" width="1.625" style="214" customWidth="1"/>
    <col min="6921" max="6921" width="5.625" style="214" customWidth="1"/>
    <col min="6922" max="6923" width="0.875" style="214" customWidth="1"/>
    <col min="6924" max="6924" width="26.625" style="214" customWidth="1"/>
    <col min="6925" max="6926" width="0.875" style="214" customWidth="1"/>
    <col min="6927" max="6932" width="5.375" style="214" customWidth="1"/>
    <col min="6933" max="6933" width="9.625" style="214" customWidth="1"/>
    <col min="6934" max="6934" width="1.625" style="214" customWidth="1"/>
    <col min="6935" max="6935" width="4.625" style="214" customWidth="1"/>
    <col min="6936" max="6936" width="11.5" style="214" customWidth="1"/>
    <col min="6937" max="6937" width="20.625" style="214" customWidth="1"/>
    <col min="6938" max="6938" width="16.875" style="214" customWidth="1"/>
    <col min="6939" max="6940" width="1.625" style="214" customWidth="1"/>
    <col min="6941" max="6941" width="12.125" style="214" customWidth="1"/>
    <col min="6942" max="6946" width="15.625" style="214" customWidth="1"/>
    <col min="6947" max="6947" width="0.875" style="214" customWidth="1"/>
    <col min="6948" max="6953" width="5.375" style="214" customWidth="1"/>
    <col min="6954" max="6954" width="9.625" style="214" customWidth="1"/>
    <col min="6955" max="6955" width="1.625" style="214" customWidth="1"/>
    <col min="6956" max="6956" width="4.625" style="214" customWidth="1"/>
    <col min="6957" max="6957" width="11.5" style="214" customWidth="1"/>
    <col min="6958" max="6958" width="20.625" style="214" customWidth="1"/>
    <col min="6959" max="6959" width="16.875" style="214" customWidth="1"/>
    <col min="6960" max="6966" width="1.625" style="214" customWidth="1"/>
    <col min="6967" max="7168" width="9" style="214"/>
    <col min="7169" max="7171" width="1.75" style="214" customWidth="1"/>
    <col min="7172" max="7176" width="1.625" style="214" customWidth="1"/>
    <col min="7177" max="7177" width="5.625" style="214" customWidth="1"/>
    <col min="7178" max="7179" width="0.875" style="214" customWidth="1"/>
    <col min="7180" max="7180" width="26.625" style="214" customWidth="1"/>
    <col min="7181" max="7182" width="0.875" style="214" customWidth="1"/>
    <col min="7183" max="7188" width="5.375" style="214" customWidth="1"/>
    <col min="7189" max="7189" width="9.625" style="214" customWidth="1"/>
    <col min="7190" max="7190" width="1.625" style="214" customWidth="1"/>
    <col min="7191" max="7191" width="4.625" style="214" customWidth="1"/>
    <col min="7192" max="7192" width="11.5" style="214" customWidth="1"/>
    <col min="7193" max="7193" width="20.625" style="214" customWidth="1"/>
    <col min="7194" max="7194" width="16.875" style="214" customWidth="1"/>
    <col min="7195" max="7196" width="1.625" style="214" customWidth="1"/>
    <col min="7197" max="7197" width="12.125" style="214" customWidth="1"/>
    <col min="7198" max="7202" width="15.625" style="214" customWidth="1"/>
    <col min="7203" max="7203" width="0.875" style="214" customWidth="1"/>
    <col min="7204" max="7209" width="5.375" style="214" customWidth="1"/>
    <col min="7210" max="7210" width="9.625" style="214" customWidth="1"/>
    <col min="7211" max="7211" width="1.625" style="214" customWidth="1"/>
    <col min="7212" max="7212" width="4.625" style="214" customWidth="1"/>
    <col min="7213" max="7213" width="11.5" style="214" customWidth="1"/>
    <col min="7214" max="7214" width="20.625" style="214" customWidth="1"/>
    <col min="7215" max="7215" width="16.875" style="214" customWidth="1"/>
    <col min="7216" max="7222" width="1.625" style="214" customWidth="1"/>
    <col min="7223" max="7424" width="9" style="214"/>
    <col min="7425" max="7427" width="1.75" style="214" customWidth="1"/>
    <col min="7428" max="7432" width="1.625" style="214" customWidth="1"/>
    <col min="7433" max="7433" width="5.625" style="214" customWidth="1"/>
    <col min="7434" max="7435" width="0.875" style="214" customWidth="1"/>
    <col min="7436" max="7436" width="26.625" style="214" customWidth="1"/>
    <col min="7437" max="7438" width="0.875" style="214" customWidth="1"/>
    <col min="7439" max="7444" width="5.375" style="214" customWidth="1"/>
    <col min="7445" max="7445" width="9.625" style="214" customWidth="1"/>
    <col min="7446" max="7446" width="1.625" style="214" customWidth="1"/>
    <col min="7447" max="7447" width="4.625" style="214" customWidth="1"/>
    <col min="7448" max="7448" width="11.5" style="214" customWidth="1"/>
    <col min="7449" max="7449" width="20.625" style="214" customWidth="1"/>
    <col min="7450" max="7450" width="16.875" style="214" customWidth="1"/>
    <col min="7451" max="7452" width="1.625" style="214" customWidth="1"/>
    <col min="7453" max="7453" width="12.125" style="214" customWidth="1"/>
    <col min="7454" max="7458" width="15.625" style="214" customWidth="1"/>
    <col min="7459" max="7459" width="0.875" style="214" customWidth="1"/>
    <col min="7460" max="7465" width="5.375" style="214" customWidth="1"/>
    <col min="7466" max="7466" width="9.625" style="214" customWidth="1"/>
    <col min="7467" max="7467" width="1.625" style="214" customWidth="1"/>
    <col min="7468" max="7468" width="4.625" style="214" customWidth="1"/>
    <col min="7469" max="7469" width="11.5" style="214" customWidth="1"/>
    <col min="7470" max="7470" width="20.625" style="214" customWidth="1"/>
    <col min="7471" max="7471" width="16.875" style="214" customWidth="1"/>
    <col min="7472" max="7478" width="1.625" style="214" customWidth="1"/>
    <col min="7479" max="7680" width="9" style="214"/>
    <col min="7681" max="7683" width="1.75" style="214" customWidth="1"/>
    <col min="7684" max="7688" width="1.625" style="214" customWidth="1"/>
    <col min="7689" max="7689" width="5.625" style="214" customWidth="1"/>
    <col min="7690" max="7691" width="0.875" style="214" customWidth="1"/>
    <col min="7692" max="7692" width="26.625" style="214" customWidth="1"/>
    <col min="7693" max="7694" width="0.875" style="214" customWidth="1"/>
    <col min="7695" max="7700" width="5.375" style="214" customWidth="1"/>
    <col min="7701" max="7701" width="9.625" style="214" customWidth="1"/>
    <col min="7702" max="7702" width="1.625" style="214" customWidth="1"/>
    <col min="7703" max="7703" width="4.625" style="214" customWidth="1"/>
    <col min="7704" max="7704" width="11.5" style="214" customWidth="1"/>
    <col min="7705" max="7705" width="20.625" style="214" customWidth="1"/>
    <col min="7706" max="7706" width="16.875" style="214" customWidth="1"/>
    <col min="7707" max="7708" width="1.625" style="214" customWidth="1"/>
    <col min="7709" max="7709" width="12.125" style="214" customWidth="1"/>
    <col min="7710" max="7714" width="15.625" style="214" customWidth="1"/>
    <col min="7715" max="7715" width="0.875" style="214" customWidth="1"/>
    <col min="7716" max="7721" width="5.375" style="214" customWidth="1"/>
    <col min="7722" max="7722" width="9.625" style="214" customWidth="1"/>
    <col min="7723" max="7723" width="1.625" style="214" customWidth="1"/>
    <col min="7724" max="7724" width="4.625" style="214" customWidth="1"/>
    <col min="7725" max="7725" width="11.5" style="214" customWidth="1"/>
    <col min="7726" max="7726" width="20.625" style="214" customWidth="1"/>
    <col min="7727" max="7727" width="16.875" style="214" customWidth="1"/>
    <col min="7728" max="7734" width="1.625" style="214" customWidth="1"/>
    <col min="7735" max="7936" width="9" style="214"/>
    <col min="7937" max="7939" width="1.75" style="214" customWidth="1"/>
    <col min="7940" max="7944" width="1.625" style="214" customWidth="1"/>
    <col min="7945" max="7945" width="5.625" style="214" customWidth="1"/>
    <col min="7946" max="7947" width="0.875" style="214" customWidth="1"/>
    <col min="7948" max="7948" width="26.625" style="214" customWidth="1"/>
    <col min="7949" max="7950" width="0.875" style="214" customWidth="1"/>
    <col min="7951" max="7956" width="5.375" style="214" customWidth="1"/>
    <col min="7957" max="7957" width="9.625" style="214" customWidth="1"/>
    <col min="7958" max="7958" width="1.625" style="214" customWidth="1"/>
    <col min="7959" max="7959" width="4.625" style="214" customWidth="1"/>
    <col min="7960" max="7960" width="11.5" style="214" customWidth="1"/>
    <col min="7961" max="7961" width="20.625" style="214" customWidth="1"/>
    <col min="7962" max="7962" width="16.875" style="214" customWidth="1"/>
    <col min="7963" max="7964" width="1.625" style="214" customWidth="1"/>
    <col min="7965" max="7965" width="12.125" style="214" customWidth="1"/>
    <col min="7966" max="7970" width="15.625" style="214" customWidth="1"/>
    <col min="7971" max="7971" width="0.875" style="214" customWidth="1"/>
    <col min="7972" max="7977" width="5.375" style="214" customWidth="1"/>
    <col min="7978" max="7978" width="9.625" style="214" customWidth="1"/>
    <col min="7979" max="7979" width="1.625" style="214" customWidth="1"/>
    <col min="7980" max="7980" width="4.625" style="214" customWidth="1"/>
    <col min="7981" max="7981" width="11.5" style="214" customWidth="1"/>
    <col min="7982" max="7982" width="20.625" style="214" customWidth="1"/>
    <col min="7983" max="7983" width="16.875" style="214" customWidth="1"/>
    <col min="7984" max="7990" width="1.625" style="214" customWidth="1"/>
    <col min="7991" max="8192" width="9" style="214"/>
    <col min="8193" max="8195" width="1.75" style="214" customWidth="1"/>
    <col min="8196" max="8200" width="1.625" style="214" customWidth="1"/>
    <col min="8201" max="8201" width="5.625" style="214" customWidth="1"/>
    <col min="8202" max="8203" width="0.875" style="214" customWidth="1"/>
    <col min="8204" max="8204" width="26.625" style="214" customWidth="1"/>
    <col min="8205" max="8206" width="0.875" style="214" customWidth="1"/>
    <col min="8207" max="8212" width="5.375" style="214" customWidth="1"/>
    <col min="8213" max="8213" width="9.625" style="214" customWidth="1"/>
    <col min="8214" max="8214" width="1.625" style="214" customWidth="1"/>
    <col min="8215" max="8215" width="4.625" style="214" customWidth="1"/>
    <col min="8216" max="8216" width="11.5" style="214" customWidth="1"/>
    <col min="8217" max="8217" width="20.625" style="214" customWidth="1"/>
    <col min="8218" max="8218" width="16.875" style="214" customWidth="1"/>
    <col min="8219" max="8220" width="1.625" style="214" customWidth="1"/>
    <col min="8221" max="8221" width="12.125" style="214" customWidth="1"/>
    <col min="8222" max="8226" width="15.625" style="214" customWidth="1"/>
    <col min="8227" max="8227" width="0.875" style="214" customWidth="1"/>
    <col min="8228" max="8233" width="5.375" style="214" customWidth="1"/>
    <col min="8234" max="8234" width="9.625" style="214" customWidth="1"/>
    <col min="8235" max="8235" width="1.625" style="214" customWidth="1"/>
    <col min="8236" max="8236" width="4.625" style="214" customWidth="1"/>
    <col min="8237" max="8237" width="11.5" style="214" customWidth="1"/>
    <col min="8238" max="8238" width="20.625" style="214" customWidth="1"/>
    <col min="8239" max="8239" width="16.875" style="214" customWidth="1"/>
    <col min="8240" max="8246" width="1.625" style="214" customWidth="1"/>
    <col min="8247" max="8448" width="9" style="214"/>
    <col min="8449" max="8451" width="1.75" style="214" customWidth="1"/>
    <col min="8452" max="8456" width="1.625" style="214" customWidth="1"/>
    <col min="8457" max="8457" width="5.625" style="214" customWidth="1"/>
    <col min="8458" max="8459" width="0.875" style="214" customWidth="1"/>
    <col min="8460" max="8460" width="26.625" style="214" customWidth="1"/>
    <col min="8461" max="8462" width="0.875" style="214" customWidth="1"/>
    <col min="8463" max="8468" width="5.375" style="214" customWidth="1"/>
    <col min="8469" max="8469" width="9.625" style="214" customWidth="1"/>
    <col min="8470" max="8470" width="1.625" style="214" customWidth="1"/>
    <col min="8471" max="8471" width="4.625" style="214" customWidth="1"/>
    <col min="8472" max="8472" width="11.5" style="214" customWidth="1"/>
    <col min="8473" max="8473" width="20.625" style="214" customWidth="1"/>
    <col min="8474" max="8474" width="16.875" style="214" customWidth="1"/>
    <col min="8475" max="8476" width="1.625" style="214" customWidth="1"/>
    <col min="8477" max="8477" width="12.125" style="214" customWidth="1"/>
    <col min="8478" max="8482" width="15.625" style="214" customWidth="1"/>
    <col min="8483" max="8483" width="0.875" style="214" customWidth="1"/>
    <col min="8484" max="8489" width="5.375" style="214" customWidth="1"/>
    <col min="8490" max="8490" width="9.625" style="214" customWidth="1"/>
    <col min="8491" max="8491" width="1.625" style="214" customWidth="1"/>
    <col min="8492" max="8492" width="4.625" style="214" customWidth="1"/>
    <col min="8493" max="8493" width="11.5" style="214" customWidth="1"/>
    <col min="8494" max="8494" width="20.625" style="214" customWidth="1"/>
    <col min="8495" max="8495" width="16.875" style="214" customWidth="1"/>
    <col min="8496" max="8502" width="1.625" style="214" customWidth="1"/>
    <col min="8503" max="8704" width="9" style="214"/>
    <col min="8705" max="8707" width="1.75" style="214" customWidth="1"/>
    <col min="8708" max="8712" width="1.625" style="214" customWidth="1"/>
    <col min="8713" max="8713" width="5.625" style="214" customWidth="1"/>
    <col min="8714" max="8715" width="0.875" style="214" customWidth="1"/>
    <col min="8716" max="8716" width="26.625" style="214" customWidth="1"/>
    <col min="8717" max="8718" width="0.875" style="214" customWidth="1"/>
    <col min="8719" max="8724" width="5.375" style="214" customWidth="1"/>
    <col min="8725" max="8725" width="9.625" style="214" customWidth="1"/>
    <col min="8726" max="8726" width="1.625" style="214" customWidth="1"/>
    <col min="8727" max="8727" width="4.625" style="214" customWidth="1"/>
    <col min="8728" max="8728" width="11.5" style="214" customWidth="1"/>
    <col min="8729" max="8729" width="20.625" style="214" customWidth="1"/>
    <col min="8730" max="8730" width="16.875" style="214" customWidth="1"/>
    <col min="8731" max="8732" width="1.625" style="214" customWidth="1"/>
    <col min="8733" max="8733" width="12.125" style="214" customWidth="1"/>
    <col min="8734" max="8738" width="15.625" style="214" customWidth="1"/>
    <col min="8739" max="8739" width="0.875" style="214" customWidth="1"/>
    <col min="8740" max="8745" width="5.375" style="214" customWidth="1"/>
    <col min="8746" max="8746" width="9.625" style="214" customWidth="1"/>
    <col min="8747" max="8747" width="1.625" style="214" customWidth="1"/>
    <col min="8748" max="8748" width="4.625" style="214" customWidth="1"/>
    <col min="8749" max="8749" width="11.5" style="214" customWidth="1"/>
    <col min="8750" max="8750" width="20.625" style="214" customWidth="1"/>
    <col min="8751" max="8751" width="16.875" style="214" customWidth="1"/>
    <col min="8752" max="8758" width="1.625" style="214" customWidth="1"/>
    <col min="8759" max="8960" width="9" style="214"/>
    <col min="8961" max="8963" width="1.75" style="214" customWidth="1"/>
    <col min="8964" max="8968" width="1.625" style="214" customWidth="1"/>
    <col min="8969" max="8969" width="5.625" style="214" customWidth="1"/>
    <col min="8970" max="8971" width="0.875" style="214" customWidth="1"/>
    <col min="8972" max="8972" width="26.625" style="214" customWidth="1"/>
    <col min="8973" max="8974" width="0.875" style="214" customWidth="1"/>
    <col min="8975" max="8980" width="5.375" style="214" customWidth="1"/>
    <col min="8981" max="8981" width="9.625" style="214" customWidth="1"/>
    <col min="8982" max="8982" width="1.625" style="214" customWidth="1"/>
    <col min="8983" max="8983" width="4.625" style="214" customWidth="1"/>
    <col min="8984" max="8984" width="11.5" style="214" customWidth="1"/>
    <col min="8985" max="8985" width="20.625" style="214" customWidth="1"/>
    <col min="8986" max="8986" width="16.875" style="214" customWidth="1"/>
    <col min="8987" max="8988" width="1.625" style="214" customWidth="1"/>
    <col min="8989" max="8989" width="12.125" style="214" customWidth="1"/>
    <col min="8990" max="8994" width="15.625" style="214" customWidth="1"/>
    <col min="8995" max="8995" width="0.875" style="214" customWidth="1"/>
    <col min="8996" max="9001" width="5.375" style="214" customWidth="1"/>
    <col min="9002" max="9002" width="9.625" style="214" customWidth="1"/>
    <col min="9003" max="9003" width="1.625" style="214" customWidth="1"/>
    <col min="9004" max="9004" width="4.625" style="214" customWidth="1"/>
    <col min="9005" max="9005" width="11.5" style="214" customWidth="1"/>
    <col min="9006" max="9006" width="20.625" style="214" customWidth="1"/>
    <col min="9007" max="9007" width="16.875" style="214" customWidth="1"/>
    <col min="9008" max="9014" width="1.625" style="214" customWidth="1"/>
    <col min="9015" max="9216" width="9" style="214"/>
    <col min="9217" max="9219" width="1.75" style="214" customWidth="1"/>
    <col min="9220" max="9224" width="1.625" style="214" customWidth="1"/>
    <col min="9225" max="9225" width="5.625" style="214" customWidth="1"/>
    <col min="9226" max="9227" width="0.875" style="214" customWidth="1"/>
    <col min="9228" max="9228" width="26.625" style="214" customWidth="1"/>
    <col min="9229" max="9230" width="0.875" style="214" customWidth="1"/>
    <col min="9231" max="9236" width="5.375" style="214" customWidth="1"/>
    <col min="9237" max="9237" width="9.625" style="214" customWidth="1"/>
    <col min="9238" max="9238" width="1.625" style="214" customWidth="1"/>
    <col min="9239" max="9239" width="4.625" style="214" customWidth="1"/>
    <col min="9240" max="9240" width="11.5" style="214" customWidth="1"/>
    <col min="9241" max="9241" width="20.625" style="214" customWidth="1"/>
    <col min="9242" max="9242" width="16.875" style="214" customWidth="1"/>
    <col min="9243" max="9244" width="1.625" style="214" customWidth="1"/>
    <col min="9245" max="9245" width="12.125" style="214" customWidth="1"/>
    <col min="9246" max="9250" width="15.625" style="214" customWidth="1"/>
    <col min="9251" max="9251" width="0.875" style="214" customWidth="1"/>
    <col min="9252" max="9257" width="5.375" style="214" customWidth="1"/>
    <col min="9258" max="9258" width="9.625" style="214" customWidth="1"/>
    <col min="9259" max="9259" width="1.625" style="214" customWidth="1"/>
    <col min="9260" max="9260" width="4.625" style="214" customWidth="1"/>
    <col min="9261" max="9261" width="11.5" style="214" customWidth="1"/>
    <col min="9262" max="9262" width="20.625" style="214" customWidth="1"/>
    <col min="9263" max="9263" width="16.875" style="214" customWidth="1"/>
    <col min="9264" max="9270" width="1.625" style="214" customWidth="1"/>
    <col min="9271" max="9472" width="9" style="214"/>
    <col min="9473" max="9475" width="1.75" style="214" customWidth="1"/>
    <col min="9476" max="9480" width="1.625" style="214" customWidth="1"/>
    <col min="9481" max="9481" width="5.625" style="214" customWidth="1"/>
    <col min="9482" max="9483" width="0.875" style="214" customWidth="1"/>
    <col min="9484" max="9484" width="26.625" style="214" customWidth="1"/>
    <col min="9485" max="9486" width="0.875" style="214" customWidth="1"/>
    <col min="9487" max="9492" width="5.375" style="214" customWidth="1"/>
    <col min="9493" max="9493" width="9.625" style="214" customWidth="1"/>
    <col min="9494" max="9494" width="1.625" style="214" customWidth="1"/>
    <col min="9495" max="9495" width="4.625" style="214" customWidth="1"/>
    <col min="9496" max="9496" width="11.5" style="214" customWidth="1"/>
    <col min="9497" max="9497" width="20.625" style="214" customWidth="1"/>
    <col min="9498" max="9498" width="16.875" style="214" customWidth="1"/>
    <col min="9499" max="9500" width="1.625" style="214" customWidth="1"/>
    <col min="9501" max="9501" width="12.125" style="214" customWidth="1"/>
    <col min="9502" max="9506" width="15.625" style="214" customWidth="1"/>
    <col min="9507" max="9507" width="0.875" style="214" customWidth="1"/>
    <col min="9508" max="9513" width="5.375" style="214" customWidth="1"/>
    <col min="9514" max="9514" width="9.625" style="214" customWidth="1"/>
    <col min="9515" max="9515" width="1.625" style="214" customWidth="1"/>
    <col min="9516" max="9516" width="4.625" style="214" customWidth="1"/>
    <col min="9517" max="9517" width="11.5" style="214" customWidth="1"/>
    <col min="9518" max="9518" width="20.625" style="214" customWidth="1"/>
    <col min="9519" max="9519" width="16.875" style="214" customWidth="1"/>
    <col min="9520" max="9526" width="1.625" style="214" customWidth="1"/>
    <col min="9527" max="9728" width="9" style="214"/>
    <col min="9729" max="9731" width="1.75" style="214" customWidth="1"/>
    <col min="9732" max="9736" width="1.625" style="214" customWidth="1"/>
    <col min="9737" max="9737" width="5.625" style="214" customWidth="1"/>
    <col min="9738" max="9739" width="0.875" style="214" customWidth="1"/>
    <col min="9740" max="9740" width="26.625" style="214" customWidth="1"/>
    <col min="9741" max="9742" width="0.875" style="214" customWidth="1"/>
    <col min="9743" max="9748" width="5.375" style="214" customWidth="1"/>
    <col min="9749" max="9749" width="9.625" style="214" customWidth="1"/>
    <col min="9750" max="9750" width="1.625" style="214" customWidth="1"/>
    <col min="9751" max="9751" width="4.625" style="214" customWidth="1"/>
    <col min="9752" max="9752" width="11.5" style="214" customWidth="1"/>
    <col min="9753" max="9753" width="20.625" style="214" customWidth="1"/>
    <col min="9754" max="9754" width="16.875" style="214" customWidth="1"/>
    <col min="9755" max="9756" width="1.625" style="214" customWidth="1"/>
    <col min="9757" max="9757" width="12.125" style="214" customWidth="1"/>
    <col min="9758" max="9762" width="15.625" style="214" customWidth="1"/>
    <col min="9763" max="9763" width="0.875" style="214" customWidth="1"/>
    <col min="9764" max="9769" width="5.375" style="214" customWidth="1"/>
    <col min="9770" max="9770" width="9.625" style="214" customWidth="1"/>
    <col min="9771" max="9771" width="1.625" style="214" customWidth="1"/>
    <col min="9772" max="9772" width="4.625" style="214" customWidth="1"/>
    <col min="9773" max="9773" width="11.5" style="214" customWidth="1"/>
    <col min="9774" max="9774" width="20.625" style="214" customWidth="1"/>
    <col min="9775" max="9775" width="16.875" style="214" customWidth="1"/>
    <col min="9776" max="9782" width="1.625" style="214" customWidth="1"/>
    <col min="9783" max="9984" width="9" style="214"/>
    <col min="9985" max="9987" width="1.75" style="214" customWidth="1"/>
    <col min="9988" max="9992" width="1.625" style="214" customWidth="1"/>
    <col min="9993" max="9993" width="5.625" style="214" customWidth="1"/>
    <col min="9994" max="9995" width="0.875" style="214" customWidth="1"/>
    <col min="9996" max="9996" width="26.625" style="214" customWidth="1"/>
    <col min="9997" max="9998" width="0.875" style="214" customWidth="1"/>
    <col min="9999" max="10004" width="5.375" style="214" customWidth="1"/>
    <col min="10005" max="10005" width="9.625" style="214" customWidth="1"/>
    <col min="10006" max="10006" width="1.625" style="214" customWidth="1"/>
    <col min="10007" max="10007" width="4.625" style="214" customWidth="1"/>
    <col min="10008" max="10008" width="11.5" style="214" customWidth="1"/>
    <col min="10009" max="10009" width="20.625" style="214" customWidth="1"/>
    <col min="10010" max="10010" width="16.875" style="214" customWidth="1"/>
    <col min="10011" max="10012" width="1.625" style="214" customWidth="1"/>
    <col min="10013" max="10013" width="12.125" style="214" customWidth="1"/>
    <col min="10014" max="10018" width="15.625" style="214" customWidth="1"/>
    <col min="10019" max="10019" width="0.875" style="214" customWidth="1"/>
    <col min="10020" max="10025" width="5.375" style="214" customWidth="1"/>
    <col min="10026" max="10026" width="9.625" style="214" customWidth="1"/>
    <col min="10027" max="10027" width="1.625" style="214" customWidth="1"/>
    <col min="10028" max="10028" width="4.625" style="214" customWidth="1"/>
    <col min="10029" max="10029" width="11.5" style="214" customWidth="1"/>
    <col min="10030" max="10030" width="20.625" style="214" customWidth="1"/>
    <col min="10031" max="10031" width="16.875" style="214" customWidth="1"/>
    <col min="10032" max="10038" width="1.625" style="214" customWidth="1"/>
    <col min="10039" max="10240" width="9" style="214"/>
    <col min="10241" max="10243" width="1.75" style="214" customWidth="1"/>
    <col min="10244" max="10248" width="1.625" style="214" customWidth="1"/>
    <col min="10249" max="10249" width="5.625" style="214" customWidth="1"/>
    <col min="10250" max="10251" width="0.875" style="214" customWidth="1"/>
    <col min="10252" max="10252" width="26.625" style="214" customWidth="1"/>
    <col min="10253" max="10254" width="0.875" style="214" customWidth="1"/>
    <col min="10255" max="10260" width="5.375" style="214" customWidth="1"/>
    <col min="10261" max="10261" width="9.625" style="214" customWidth="1"/>
    <col min="10262" max="10262" width="1.625" style="214" customWidth="1"/>
    <col min="10263" max="10263" width="4.625" style="214" customWidth="1"/>
    <col min="10264" max="10264" width="11.5" style="214" customWidth="1"/>
    <col min="10265" max="10265" width="20.625" style="214" customWidth="1"/>
    <col min="10266" max="10266" width="16.875" style="214" customWidth="1"/>
    <col min="10267" max="10268" width="1.625" style="214" customWidth="1"/>
    <col min="10269" max="10269" width="12.125" style="214" customWidth="1"/>
    <col min="10270" max="10274" width="15.625" style="214" customWidth="1"/>
    <col min="10275" max="10275" width="0.875" style="214" customWidth="1"/>
    <col min="10276" max="10281" width="5.375" style="214" customWidth="1"/>
    <col min="10282" max="10282" width="9.625" style="214" customWidth="1"/>
    <col min="10283" max="10283" width="1.625" style="214" customWidth="1"/>
    <col min="10284" max="10284" width="4.625" style="214" customWidth="1"/>
    <col min="10285" max="10285" width="11.5" style="214" customWidth="1"/>
    <col min="10286" max="10286" width="20.625" style="214" customWidth="1"/>
    <col min="10287" max="10287" width="16.875" style="214" customWidth="1"/>
    <col min="10288" max="10294" width="1.625" style="214" customWidth="1"/>
    <col min="10295" max="10496" width="9" style="214"/>
    <col min="10497" max="10499" width="1.75" style="214" customWidth="1"/>
    <col min="10500" max="10504" width="1.625" style="214" customWidth="1"/>
    <col min="10505" max="10505" width="5.625" style="214" customWidth="1"/>
    <col min="10506" max="10507" width="0.875" style="214" customWidth="1"/>
    <col min="10508" max="10508" width="26.625" style="214" customWidth="1"/>
    <col min="10509" max="10510" width="0.875" style="214" customWidth="1"/>
    <col min="10511" max="10516" width="5.375" style="214" customWidth="1"/>
    <col min="10517" max="10517" width="9.625" style="214" customWidth="1"/>
    <col min="10518" max="10518" width="1.625" style="214" customWidth="1"/>
    <col min="10519" max="10519" width="4.625" style="214" customWidth="1"/>
    <col min="10520" max="10520" width="11.5" style="214" customWidth="1"/>
    <col min="10521" max="10521" width="20.625" style="214" customWidth="1"/>
    <col min="10522" max="10522" width="16.875" style="214" customWidth="1"/>
    <col min="10523" max="10524" width="1.625" style="214" customWidth="1"/>
    <col min="10525" max="10525" width="12.125" style="214" customWidth="1"/>
    <col min="10526" max="10530" width="15.625" style="214" customWidth="1"/>
    <col min="10531" max="10531" width="0.875" style="214" customWidth="1"/>
    <col min="10532" max="10537" width="5.375" style="214" customWidth="1"/>
    <col min="10538" max="10538" width="9.625" style="214" customWidth="1"/>
    <col min="10539" max="10539" width="1.625" style="214" customWidth="1"/>
    <col min="10540" max="10540" width="4.625" style="214" customWidth="1"/>
    <col min="10541" max="10541" width="11.5" style="214" customWidth="1"/>
    <col min="10542" max="10542" width="20.625" style="214" customWidth="1"/>
    <col min="10543" max="10543" width="16.875" style="214" customWidth="1"/>
    <col min="10544" max="10550" width="1.625" style="214" customWidth="1"/>
    <col min="10551" max="10752" width="9" style="214"/>
    <col min="10753" max="10755" width="1.75" style="214" customWidth="1"/>
    <col min="10756" max="10760" width="1.625" style="214" customWidth="1"/>
    <col min="10761" max="10761" width="5.625" style="214" customWidth="1"/>
    <col min="10762" max="10763" width="0.875" style="214" customWidth="1"/>
    <col min="10764" max="10764" width="26.625" style="214" customWidth="1"/>
    <col min="10765" max="10766" width="0.875" style="214" customWidth="1"/>
    <col min="10767" max="10772" width="5.375" style="214" customWidth="1"/>
    <col min="10773" max="10773" width="9.625" style="214" customWidth="1"/>
    <col min="10774" max="10774" width="1.625" style="214" customWidth="1"/>
    <col min="10775" max="10775" width="4.625" style="214" customWidth="1"/>
    <col min="10776" max="10776" width="11.5" style="214" customWidth="1"/>
    <col min="10777" max="10777" width="20.625" style="214" customWidth="1"/>
    <col min="10778" max="10778" width="16.875" style="214" customWidth="1"/>
    <col min="10779" max="10780" width="1.625" style="214" customWidth="1"/>
    <col min="10781" max="10781" width="12.125" style="214" customWidth="1"/>
    <col min="10782" max="10786" width="15.625" style="214" customWidth="1"/>
    <col min="10787" max="10787" width="0.875" style="214" customWidth="1"/>
    <col min="10788" max="10793" width="5.375" style="214" customWidth="1"/>
    <col min="10794" max="10794" width="9.625" style="214" customWidth="1"/>
    <col min="10795" max="10795" width="1.625" style="214" customWidth="1"/>
    <col min="10796" max="10796" width="4.625" style="214" customWidth="1"/>
    <col min="10797" max="10797" width="11.5" style="214" customWidth="1"/>
    <col min="10798" max="10798" width="20.625" style="214" customWidth="1"/>
    <col min="10799" max="10799" width="16.875" style="214" customWidth="1"/>
    <col min="10800" max="10806" width="1.625" style="214" customWidth="1"/>
    <col min="10807" max="11008" width="9" style="214"/>
    <col min="11009" max="11011" width="1.75" style="214" customWidth="1"/>
    <col min="11012" max="11016" width="1.625" style="214" customWidth="1"/>
    <col min="11017" max="11017" width="5.625" style="214" customWidth="1"/>
    <col min="11018" max="11019" width="0.875" style="214" customWidth="1"/>
    <col min="11020" max="11020" width="26.625" style="214" customWidth="1"/>
    <col min="11021" max="11022" width="0.875" style="214" customWidth="1"/>
    <col min="11023" max="11028" width="5.375" style="214" customWidth="1"/>
    <col min="11029" max="11029" width="9.625" style="214" customWidth="1"/>
    <col min="11030" max="11030" width="1.625" style="214" customWidth="1"/>
    <col min="11031" max="11031" width="4.625" style="214" customWidth="1"/>
    <col min="11032" max="11032" width="11.5" style="214" customWidth="1"/>
    <col min="11033" max="11033" width="20.625" style="214" customWidth="1"/>
    <col min="11034" max="11034" width="16.875" style="214" customWidth="1"/>
    <col min="11035" max="11036" width="1.625" style="214" customWidth="1"/>
    <col min="11037" max="11037" width="12.125" style="214" customWidth="1"/>
    <col min="11038" max="11042" width="15.625" style="214" customWidth="1"/>
    <col min="11043" max="11043" width="0.875" style="214" customWidth="1"/>
    <col min="11044" max="11049" width="5.375" style="214" customWidth="1"/>
    <col min="11050" max="11050" width="9.625" style="214" customWidth="1"/>
    <col min="11051" max="11051" width="1.625" style="214" customWidth="1"/>
    <col min="11052" max="11052" width="4.625" style="214" customWidth="1"/>
    <col min="11053" max="11053" width="11.5" style="214" customWidth="1"/>
    <col min="11054" max="11054" width="20.625" style="214" customWidth="1"/>
    <col min="11055" max="11055" width="16.875" style="214" customWidth="1"/>
    <col min="11056" max="11062" width="1.625" style="214" customWidth="1"/>
    <col min="11063" max="11264" width="9" style="214"/>
    <col min="11265" max="11267" width="1.75" style="214" customWidth="1"/>
    <col min="11268" max="11272" width="1.625" style="214" customWidth="1"/>
    <col min="11273" max="11273" width="5.625" style="214" customWidth="1"/>
    <col min="11274" max="11275" width="0.875" style="214" customWidth="1"/>
    <col min="11276" max="11276" width="26.625" style="214" customWidth="1"/>
    <col min="11277" max="11278" width="0.875" style="214" customWidth="1"/>
    <col min="11279" max="11284" width="5.375" style="214" customWidth="1"/>
    <col min="11285" max="11285" width="9.625" style="214" customWidth="1"/>
    <col min="11286" max="11286" width="1.625" style="214" customWidth="1"/>
    <col min="11287" max="11287" width="4.625" style="214" customWidth="1"/>
    <col min="11288" max="11288" width="11.5" style="214" customWidth="1"/>
    <col min="11289" max="11289" width="20.625" style="214" customWidth="1"/>
    <col min="11290" max="11290" width="16.875" style="214" customWidth="1"/>
    <col min="11291" max="11292" width="1.625" style="214" customWidth="1"/>
    <col min="11293" max="11293" width="12.125" style="214" customWidth="1"/>
    <col min="11294" max="11298" width="15.625" style="214" customWidth="1"/>
    <col min="11299" max="11299" width="0.875" style="214" customWidth="1"/>
    <col min="11300" max="11305" width="5.375" style="214" customWidth="1"/>
    <col min="11306" max="11306" width="9.625" style="214" customWidth="1"/>
    <col min="11307" max="11307" width="1.625" style="214" customWidth="1"/>
    <col min="11308" max="11308" width="4.625" style="214" customWidth="1"/>
    <col min="11309" max="11309" width="11.5" style="214" customWidth="1"/>
    <col min="11310" max="11310" width="20.625" style="214" customWidth="1"/>
    <col min="11311" max="11311" width="16.875" style="214" customWidth="1"/>
    <col min="11312" max="11318" width="1.625" style="214" customWidth="1"/>
    <col min="11319" max="11520" width="9" style="214"/>
    <col min="11521" max="11523" width="1.75" style="214" customWidth="1"/>
    <col min="11524" max="11528" width="1.625" style="214" customWidth="1"/>
    <col min="11529" max="11529" width="5.625" style="214" customWidth="1"/>
    <col min="11530" max="11531" width="0.875" style="214" customWidth="1"/>
    <col min="11532" max="11532" width="26.625" style="214" customWidth="1"/>
    <col min="11533" max="11534" width="0.875" style="214" customWidth="1"/>
    <col min="11535" max="11540" width="5.375" style="214" customWidth="1"/>
    <col min="11541" max="11541" width="9.625" style="214" customWidth="1"/>
    <col min="11542" max="11542" width="1.625" style="214" customWidth="1"/>
    <col min="11543" max="11543" width="4.625" style="214" customWidth="1"/>
    <col min="11544" max="11544" width="11.5" style="214" customWidth="1"/>
    <col min="11545" max="11545" width="20.625" style="214" customWidth="1"/>
    <col min="11546" max="11546" width="16.875" style="214" customWidth="1"/>
    <col min="11547" max="11548" width="1.625" style="214" customWidth="1"/>
    <col min="11549" max="11549" width="12.125" style="214" customWidth="1"/>
    <col min="11550" max="11554" width="15.625" style="214" customWidth="1"/>
    <col min="11555" max="11555" width="0.875" style="214" customWidth="1"/>
    <col min="11556" max="11561" width="5.375" style="214" customWidth="1"/>
    <col min="11562" max="11562" width="9.625" style="214" customWidth="1"/>
    <col min="11563" max="11563" width="1.625" style="214" customWidth="1"/>
    <col min="11564" max="11564" width="4.625" style="214" customWidth="1"/>
    <col min="11565" max="11565" width="11.5" style="214" customWidth="1"/>
    <col min="11566" max="11566" width="20.625" style="214" customWidth="1"/>
    <col min="11567" max="11567" width="16.875" style="214" customWidth="1"/>
    <col min="11568" max="11574" width="1.625" style="214" customWidth="1"/>
    <col min="11575" max="11776" width="9" style="214"/>
    <col min="11777" max="11779" width="1.75" style="214" customWidth="1"/>
    <col min="11780" max="11784" width="1.625" style="214" customWidth="1"/>
    <col min="11785" max="11785" width="5.625" style="214" customWidth="1"/>
    <col min="11786" max="11787" width="0.875" style="214" customWidth="1"/>
    <col min="11788" max="11788" width="26.625" style="214" customWidth="1"/>
    <col min="11789" max="11790" width="0.875" style="214" customWidth="1"/>
    <col min="11791" max="11796" width="5.375" style="214" customWidth="1"/>
    <col min="11797" max="11797" width="9.625" style="214" customWidth="1"/>
    <col min="11798" max="11798" width="1.625" style="214" customWidth="1"/>
    <col min="11799" max="11799" width="4.625" style="214" customWidth="1"/>
    <col min="11800" max="11800" width="11.5" style="214" customWidth="1"/>
    <col min="11801" max="11801" width="20.625" style="214" customWidth="1"/>
    <col min="11802" max="11802" width="16.875" style="214" customWidth="1"/>
    <col min="11803" max="11804" width="1.625" style="214" customWidth="1"/>
    <col min="11805" max="11805" width="12.125" style="214" customWidth="1"/>
    <col min="11806" max="11810" width="15.625" style="214" customWidth="1"/>
    <col min="11811" max="11811" width="0.875" style="214" customWidth="1"/>
    <col min="11812" max="11817" width="5.375" style="214" customWidth="1"/>
    <col min="11818" max="11818" width="9.625" style="214" customWidth="1"/>
    <col min="11819" max="11819" width="1.625" style="214" customWidth="1"/>
    <col min="11820" max="11820" width="4.625" style="214" customWidth="1"/>
    <col min="11821" max="11821" width="11.5" style="214" customWidth="1"/>
    <col min="11822" max="11822" width="20.625" style="214" customWidth="1"/>
    <col min="11823" max="11823" width="16.875" style="214" customWidth="1"/>
    <col min="11824" max="11830" width="1.625" style="214" customWidth="1"/>
    <col min="11831" max="12032" width="9" style="214"/>
    <col min="12033" max="12035" width="1.75" style="214" customWidth="1"/>
    <col min="12036" max="12040" width="1.625" style="214" customWidth="1"/>
    <col min="12041" max="12041" width="5.625" style="214" customWidth="1"/>
    <col min="12042" max="12043" width="0.875" style="214" customWidth="1"/>
    <col min="12044" max="12044" width="26.625" style="214" customWidth="1"/>
    <col min="12045" max="12046" width="0.875" style="214" customWidth="1"/>
    <col min="12047" max="12052" width="5.375" style="214" customWidth="1"/>
    <col min="12053" max="12053" width="9.625" style="214" customWidth="1"/>
    <col min="12054" max="12054" width="1.625" style="214" customWidth="1"/>
    <col min="12055" max="12055" width="4.625" style="214" customWidth="1"/>
    <col min="12056" max="12056" width="11.5" style="214" customWidth="1"/>
    <col min="12057" max="12057" width="20.625" style="214" customWidth="1"/>
    <col min="12058" max="12058" width="16.875" style="214" customWidth="1"/>
    <col min="12059" max="12060" width="1.625" style="214" customWidth="1"/>
    <col min="12061" max="12061" width="12.125" style="214" customWidth="1"/>
    <col min="12062" max="12066" width="15.625" style="214" customWidth="1"/>
    <col min="12067" max="12067" width="0.875" style="214" customWidth="1"/>
    <col min="12068" max="12073" width="5.375" style="214" customWidth="1"/>
    <col min="12074" max="12074" width="9.625" style="214" customWidth="1"/>
    <col min="12075" max="12075" width="1.625" style="214" customWidth="1"/>
    <col min="12076" max="12076" width="4.625" style="214" customWidth="1"/>
    <col min="12077" max="12077" width="11.5" style="214" customWidth="1"/>
    <col min="12078" max="12078" width="20.625" style="214" customWidth="1"/>
    <col min="12079" max="12079" width="16.875" style="214" customWidth="1"/>
    <col min="12080" max="12086" width="1.625" style="214" customWidth="1"/>
    <col min="12087" max="12288" width="9" style="214"/>
    <col min="12289" max="12291" width="1.75" style="214" customWidth="1"/>
    <col min="12292" max="12296" width="1.625" style="214" customWidth="1"/>
    <col min="12297" max="12297" width="5.625" style="214" customWidth="1"/>
    <col min="12298" max="12299" width="0.875" style="214" customWidth="1"/>
    <col min="12300" max="12300" width="26.625" style="214" customWidth="1"/>
    <col min="12301" max="12302" width="0.875" style="214" customWidth="1"/>
    <col min="12303" max="12308" width="5.375" style="214" customWidth="1"/>
    <col min="12309" max="12309" width="9.625" style="214" customWidth="1"/>
    <col min="12310" max="12310" width="1.625" style="214" customWidth="1"/>
    <col min="12311" max="12311" width="4.625" style="214" customWidth="1"/>
    <col min="12312" max="12312" width="11.5" style="214" customWidth="1"/>
    <col min="12313" max="12313" width="20.625" style="214" customWidth="1"/>
    <col min="12314" max="12314" width="16.875" style="214" customWidth="1"/>
    <col min="12315" max="12316" width="1.625" style="214" customWidth="1"/>
    <col min="12317" max="12317" width="12.125" style="214" customWidth="1"/>
    <col min="12318" max="12322" width="15.625" style="214" customWidth="1"/>
    <col min="12323" max="12323" width="0.875" style="214" customWidth="1"/>
    <col min="12324" max="12329" width="5.375" style="214" customWidth="1"/>
    <col min="12330" max="12330" width="9.625" style="214" customWidth="1"/>
    <col min="12331" max="12331" width="1.625" style="214" customWidth="1"/>
    <col min="12332" max="12332" width="4.625" style="214" customWidth="1"/>
    <col min="12333" max="12333" width="11.5" style="214" customWidth="1"/>
    <col min="12334" max="12334" width="20.625" style="214" customWidth="1"/>
    <col min="12335" max="12335" width="16.875" style="214" customWidth="1"/>
    <col min="12336" max="12342" width="1.625" style="214" customWidth="1"/>
    <col min="12343" max="12544" width="9" style="214"/>
    <col min="12545" max="12547" width="1.75" style="214" customWidth="1"/>
    <col min="12548" max="12552" width="1.625" style="214" customWidth="1"/>
    <col min="12553" max="12553" width="5.625" style="214" customWidth="1"/>
    <col min="12554" max="12555" width="0.875" style="214" customWidth="1"/>
    <col min="12556" max="12556" width="26.625" style="214" customWidth="1"/>
    <col min="12557" max="12558" width="0.875" style="214" customWidth="1"/>
    <col min="12559" max="12564" width="5.375" style="214" customWidth="1"/>
    <col min="12565" max="12565" width="9.625" style="214" customWidth="1"/>
    <col min="12566" max="12566" width="1.625" style="214" customWidth="1"/>
    <col min="12567" max="12567" width="4.625" style="214" customWidth="1"/>
    <col min="12568" max="12568" width="11.5" style="214" customWidth="1"/>
    <col min="12569" max="12569" width="20.625" style="214" customWidth="1"/>
    <col min="12570" max="12570" width="16.875" style="214" customWidth="1"/>
    <col min="12571" max="12572" width="1.625" style="214" customWidth="1"/>
    <col min="12573" max="12573" width="12.125" style="214" customWidth="1"/>
    <col min="12574" max="12578" width="15.625" style="214" customWidth="1"/>
    <col min="12579" max="12579" width="0.875" style="214" customWidth="1"/>
    <col min="12580" max="12585" width="5.375" style="214" customWidth="1"/>
    <col min="12586" max="12586" width="9.625" style="214" customWidth="1"/>
    <col min="12587" max="12587" width="1.625" style="214" customWidth="1"/>
    <col min="12588" max="12588" width="4.625" style="214" customWidth="1"/>
    <col min="12589" max="12589" width="11.5" style="214" customWidth="1"/>
    <col min="12590" max="12590" width="20.625" style="214" customWidth="1"/>
    <col min="12591" max="12591" width="16.875" style="214" customWidth="1"/>
    <col min="12592" max="12598" width="1.625" style="214" customWidth="1"/>
    <col min="12599" max="12800" width="9" style="214"/>
    <col min="12801" max="12803" width="1.75" style="214" customWidth="1"/>
    <col min="12804" max="12808" width="1.625" style="214" customWidth="1"/>
    <col min="12809" max="12809" width="5.625" style="214" customWidth="1"/>
    <col min="12810" max="12811" width="0.875" style="214" customWidth="1"/>
    <col min="12812" max="12812" width="26.625" style="214" customWidth="1"/>
    <col min="12813" max="12814" width="0.875" style="214" customWidth="1"/>
    <col min="12815" max="12820" width="5.375" style="214" customWidth="1"/>
    <col min="12821" max="12821" width="9.625" style="214" customWidth="1"/>
    <col min="12822" max="12822" width="1.625" style="214" customWidth="1"/>
    <col min="12823" max="12823" width="4.625" style="214" customWidth="1"/>
    <col min="12824" max="12824" width="11.5" style="214" customWidth="1"/>
    <col min="12825" max="12825" width="20.625" style="214" customWidth="1"/>
    <col min="12826" max="12826" width="16.875" style="214" customWidth="1"/>
    <col min="12827" max="12828" width="1.625" style="214" customWidth="1"/>
    <col min="12829" max="12829" width="12.125" style="214" customWidth="1"/>
    <col min="12830" max="12834" width="15.625" style="214" customWidth="1"/>
    <col min="12835" max="12835" width="0.875" style="214" customWidth="1"/>
    <col min="12836" max="12841" width="5.375" style="214" customWidth="1"/>
    <col min="12842" max="12842" width="9.625" style="214" customWidth="1"/>
    <col min="12843" max="12843" width="1.625" style="214" customWidth="1"/>
    <col min="12844" max="12844" width="4.625" style="214" customWidth="1"/>
    <col min="12845" max="12845" width="11.5" style="214" customWidth="1"/>
    <col min="12846" max="12846" width="20.625" style="214" customWidth="1"/>
    <col min="12847" max="12847" width="16.875" style="214" customWidth="1"/>
    <col min="12848" max="12854" width="1.625" style="214" customWidth="1"/>
    <col min="12855" max="13056" width="9" style="214"/>
    <col min="13057" max="13059" width="1.75" style="214" customWidth="1"/>
    <col min="13060" max="13064" width="1.625" style="214" customWidth="1"/>
    <col min="13065" max="13065" width="5.625" style="214" customWidth="1"/>
    <col min="13066" max="13067" width="0.875" style="214" customWidth="1"/>
    <col min="13068" max="13068" width="26.625" style="214" customWidth="1"/>
    <col min="13069" max="13070" width="0.875" style="214" customWidth="1"/>
    <col min="13071" max="13076" width="5.375" style="214" customWidth="1"/>
    <col min="13077" max="13077" width="9.625" style="214" customWidth="1"/>
    <col min="13078" max="13078" width="1.625" style="214" customWidth="1"/>
    <col min="13079" max="13079" width="4.625" style="214" customWidth="1"/>
    <col min="13080" max="13080" width="11.5" style="214" customWidth="1"/>
    <col min="13081" max="13081" width="20.625" style="214" customWidth="1"/>
    <col min="13082" max="13082" width="16.875" style="214" customWidth="1"/>
    <col min="13083" max="13084" width="1.625" style="214" customWidth="1"/>
    <col min="13085" max="13085" width="12.125" style="214" customWidth="1"/>
    <col min="13086" max="13090" width="15.625" style="214" customWidth="1"/>
    <col min="13091" max="13091" width="0.875" style="214" customWidth="1"/>
    <col min="13092" max="13097" width="5.375" style="214" customWidth="1"/>
    <col min="13098" max="13098" width="9.625" style="214" customWidth="1"/>
    <col min="13099" max="13099" width="1.625" style="214" customWidth="1"/>
    <col min="13100" max="13100" width="4.625" style="214" customWidth="1"/>
    <col min="13101" max="13101" width="11.5" style="214" customWidth="1"/>
    <col min="13102" max="13102" width="20.625" style="214" customWidth="1"/>
    <col min="13103" max="13103" width="16.875" style="214" customWidth="1"/>
    <col min="13104" max="13110" width="1.625" style="214" customWidth="1"/>
    <col min="13111" max="13312" width="9" style="214"/>
    <col min="13313" max="13315" width="1.75" style="214" customWidth="1"/>
    <col min="13316" max="13320" width="1.625" style="214" customWidth="1"/>
    <col min="13321" max="13321" width="5.625" style="214" customWidth="1"/>
    <col min="13322" max="13323" width="0.875" style="214" customWidth="1"/>
    <col min="13324" max="13324" width="26.625" style="214" customWidth="1"/>
    <col min="13325" max="13326" width="0.875" style="214" customWidth="1"/>
    <col min="13327" max="13332" width="5.375" style="214" customWidth="1"/>
    <col min="13333" max="13333" width="9.625" style="214" customWidth="1"/>
    <col min="13334" max="13334" width="1.625" style="214" customWidth="1"/>
    <col min="13335" max="13335" width="4.625" style="214" customWidth="1"/>
    <col min="13336" max="13336" width="11.5" style="214" customWidth="1"/>
    <col min="13337" max="13337" width="20.625" style="214" customWidth="1"/>
    <col min="13338" max="13338" width="16.875" style="214" customWidth="1"/>
    <col min="13339" max="13340" width="1.625" style="214" customWidth="1"/>
    <col min="13341" max="13341" width="12.125" style="214" customWidth="1"/>
    <col min="13342" max="13346" width="15.625" style="214" customWidth="1"/>
    <col min="13347" max="13347" width="0.875" style="214" customWidth="1"/>
    <col min="13348" max="13353" width="5.375" style="214" customWidth="1"/>
    <col min="13354" max="13354" width="9.625" style="214" customWidth="1"/>
    <col min="13355" max="13355" width="1.625" style="214" customWidth="1"/>
    <col min="13356" max="13356" width="4.625" style="214" customWidth="1"/>
    <col min="13357" max="13357" width="11.5" style="214" customWidth="1"/>
    <col min="13358" max="13358" width="20.625" style="214" customWidth="1"/>
    <col min="13359" max="13359" width="16.875" style="214" customWidth="1"/>
    <col min="13360" max="13366" width="1.625" style="214" customWidth="1"/>
    <col min="13367" max="13568" width="9" style="214"/>
    <col min="13569" max="13571" width="1.75" style="214" customWidth="1"/>
    <col min="13572" max="13576" width="1.625" style="214" customWidth="1"/>
    <col min="13577" max="13577" width="5.625" style="214" customWidth="1"/>
    <col min="13578" max="13579" width="0.875" style="214" customWidth="1"/>
    <col min="13580" max="13580" width="26.625" style="214" customWidth="1"/>
    <col min="13581" max="13582" width="0.875" style="214" customWidth="1"/>
    <col min="13583" max="13588" width="5.375" style="214" customWidth="1"/>
    <col min="13589" max="13589" width="9.625" style="214" customWidth="1"/>
    <col min="13590" max="13590" width="1.625" style="214" customWidth="1"/>
    <col min="13591" max="13591" width="4.625" style="214" customWidth="1"/>
    <col min="13592" max="13592" width="11.5" style="214" customWidth="1"/>
    <col min="13593" max="13593" width="20.625" style="214" customWidth="1"/>
    <col min="13594" max="13594" width="16.875" style="214" customWidth="1"/>
    <col min="13595" max="13596" width="1.625" style="214" customWidth="1"/>
    <col min="13597" max="13597" width="12.125" style="214" customWidth="1"/>
    <col min="13598" max="13602" width="15.625" style="214" customWidth="1"/>
    <col min="13603" max="13603" width="0.875" style="214" customWidth="1"/>
    <col min="13604" max="13609" width="5.375" style="214" customWidth="1"/>
    <col min="13610" max="13610" width="9.625" style="214" customWidth="1"/>
    <col min="13611" max="13611" width="1.625" style="214" customWidth="1"/>
    <col min="13612" max="13612" width="4.625" style="214" customWidth="1"/>
    <col min="13613" max="13613" width="11.5" style="214" customWidth="1"/>
    <col min="13614" max="13614" width="20.625" style="214" customWidth="1"/>
    <col min="13615" max="13615" width="16.875" style="214" customWidth="1"/>
    <col min="13616" max="13622" width="1.625" style="214" customWidth="1"/>
    <col min="13623" max="13824" width="9" style="214"/>
    <col min="13825" max="13827" width="1.75" style="214" customWidth="1"/>
    <col min="13828" max="13832" width="1.625" style="214" customWidth="1"/>
    <col min="13833" max="13833" width="5.625" style="214" customWidth="1"/>
    <col min="13834" max="13835" width="0.875" style="214" customWidth="1"/>
    <col min="13836" max="13836" width="26.625" style="214" customWidth="1"/>
    <col min="13837" max="13838" width="0.875" style="214" customWidth="1"/>
    <col min="13839" max="13844" width="5.375" style="214" customWidth="1"/>
    <col min="13845" max="13845" width="9.625" style="214" customWidth="1"/>
    <col min="13846" max="13846" width="1.625" style="214" customWidth="1"/>
    <col min="13847" max="13847" width="4.625" style="214" customWidth="1"/>
    <col min="13848" max="13848" width="11.5" style="214" customWidth="1"/>
    <col min="13849" max="13849" width="20.625" style="214" customWidth="1"/>
    <col min="13850" max="13850" width="16.875" style="214" customWidth="1"/>
    <col min="13851" max="13852" width="1.625" style="214" customWidth="1"/>
    <col min="13853" max="13853" width="12.125" style="214" customWidth="1"/>
    <col min="13854" max="13858" width="15.625" style="214" customWidth="1"/>
    <col min="13859" max="13859" width="0.875" style="214" customWidth="1"/>
    <col min="13860" max="13865" width="5.375" style="214" customWidth="1"/>
    <col min="13866" max="13866" width="9.625" style="214" customWidth="1"/>
    <col min="13867" max="13867" width="1.625" style="214" customWidth="1"/>
    <col min="13868" max="13868" width="4.625" style="214" customWidth="1"/>
    <col min="13869" max="13869" width="11.5" style="214" customWidth="1"/>
    <col min="13870" max="13870" width="20.625" style="214" customWidth="1"/>
    <col min="13871" max="13871" width="16.875" style="214" customWidth="1"/>
    <col min="13872" max="13878" width="1.625" style="214" customWidth="1"/>
    <col min="13879" max="14080" width="9" style="214"/>
    <col min="14081" max="14083" width="1.75" style="214" customWidth="1"/>
    <col min="14084" max="14088" width="1.625" style="214" customWidth="1"/>
    <col min="14089" max="14089" width="5.625" style="214" customWidth="1"/>
    <col min="14090" max="14091" width="0.875" style="214" customWidth="1"/>
    <col min="14092" max="14092" width="26.625" style="214" customWidth="1"/>
    <col min="14093" max="14094" width="0.875" style="214" customWidth="1"/>
    <col min="14095" max="14100" width="5.375" style="214" customWidth="1"/>
    <col min="14101" max="14101" width="9.625" style="214" customWidth="1"/>
    <col min="14102" max="14102" width="1.625" style="214" customWidth="1"/>
    <col min="14103" max="14103" width="4.625" style="214" customWidth="1"/>
    <col min="14104" max="14104" width="11.5" style="214" customWidth="1"/>
    <col min="14105" max="14105" width="20.625" style="214" customWidth="1"/>
    <col min="14106" max="14106" width="16.875" style="214" customWidth="1"/>
    <col min="14107" max="14108" width="1.625" style="214" customWidth="1"/>
    <col min="14109" max="14109" width="12.125" style="214" customWidth="1"/>
    <col min="14110" max="14114" width="15.625" style="214" customWidth="1"/>
    <col min="14115" max="14115" width="0.875" style="214" customWidth="1"/>
    <col min="14116" max="14121" width="5.375" style="214" customWidth="1"/>
    <col min="14122" max="14122" width="9.625" style="214" customWidth="1"/>
    <col min="14123" max="14123" width="1.625" style="214" customWidth="1"/>
    <col min="14124" max="14124" width="4.625" style="214" customWidth="1"/>
    <col min="14125" max="14125" width="11.5" style="214" customWidth="1"/>
    <col min="14126" max="14126" width="20.625" style="214" customWidth="1"/>
    <col min="14127" max="14127" width="16.875" style="214" customWidth="1"/>
    <col min="14128" max="14134" width="1.625" style="214" customWidth="1"/>
    <col min="14135" max="14336" width="9" style="214"/>
    <col min="14337" max="14339" width="1.75" style="214" customWidth="1"/>
    <col min="14340" max="14344" width="1.625" style="214" customWidth="1"/>
    <col min="14345" max="14345" width="5.625" style="214" customWidth="1"/>
    <col min="14346" max="14347" width="0.875" style="214" customWidth="1"/>
    <col min="14348" max="14348" width="26.625" style="214" customWidth="1"/>
    <col min="14349" max="14350" width="0.875" style="214" customWidth="1"/>
    <col min="14351" max="14356" width="5.375" style="214" customWidth="1"/>
    <col min="14357" max="14357" width="9.625" style="214" customWidth="1"/>
    <col min="14358" max="14358" width="1.625" style="214" customWidth="1"/>
    <col min="14359" max="14359" width="4.625" style="214" customWidth="1"/>
    <col min="14360" max="14360" width="11.5" style="214" customWidth="1"/>
    <col min="14361" max="14361" width="20.625" style="214" customWidth="1"/>
    <col min="14362" max="14362" width="16.875" style="214" customWidth="1"/>
    <col min="14363" max="14364" width="1.625" style="214" customWidth="1"/>
    <col min="14365" max="14365" width="12.125" style="214" customWidth="1"/>
    <col min="14366" max="14370" width="15.625" style="214" customWidth="1"/>
    <col min="14371" max="14371" width="0.875" style="214" customWidth="1"/>
    <col min="14372" max="14377" width="5.375" style="214" customWidth="1"/>
    <col min="14378" max="14378" width="9.625" style="214" customWidth="1"/>
    <col min="14379" max="14379" width="1.625" style="214" customWidth="1"/>
    <col min="14380" max="14380" width="4.625" style="214" customWidth="1"/>
    <col min="14381" max="14381" width="11.5" style="214" customWidth="1"/>
    <col min="14382" max="14382" width="20.625" style="214" customWidth="1"/>
    <col min="14383" max="14383" width="16.875" style="214" customWidth="1"/>
    <col min="14384" max="14390" width="1.625" style="214" customWidth="1"/>
    <col min="14391" max="14592" width="9" style="214"/>
    <col min="14593" max="14595" width="1.75" style="214" customWidth="1"/>
    <col min="14596" max="14600" width="1.625" style="214" customWidth="1"/>
    <col min="14601" max="14601" width="5.625" style="214" customWidth="1"/>
    <col min="14602" max="14603" width="0.875" style="214" customWidth="1"/>
    <col min="14604" max="14604" width="26.625" style="214" customWidth="1"/>
    <col min="14605" max="14606" width="0.875" style="214" customWidth="1"/>
    <col min="14607" max="14612" width="5.375" style="214" customWidth="1"/>
    <col min="14613" max="14613" width="9.625" style="214" customWidth="1"/>
    <col min="14614" max="14614" width="1.625" style="214" customWidth="1"/>
    <col min="14615" max="14615" width="4.625" style="214" customWidth="1"/>
    <col min="14616" max="14616" width="11.5" style="214" customWidth="1"/>
    <col min="14617" max="14617" width="20.625" style="214" customWidth="1"/>
    <col min="14618" max="14618" width="16.875" style="214" customWidth="1"/>
    <col min="14619" max="14620" width="1.625" style="214" customWidth="1"/>
    <col min="14621" max="14621" width="12.125" style="214" customWidth="1"/>
    <col min="14622" max="14626" width="15.625" style="214" customWidth="1"/>
    <col min="14627" max="14627" width="0.875" style="214" customWidth="1"/>
    <col min="14628" max="14633" width="5.375" style="214" customWidth="1"/>
    <col min="14634" max="14634" width="9.625" style="214" customWidth="1"/>
    <col min="14635" max="14635" width="1.625" style="214" customWidth="1"/>
    <col min="14636" max="14636" width="4.625" style="214" customWidth="1"/>
    <col min="14637" max="14637" width="11.5" style="214" customWidth="1"/>
    <col min="14638" max="14638" width="20.625" style="214" customWidth="1"/>
    <col min="14639" max="14639" width="16.875" style="214" customWidth="1"/>
    <col min="14640" max="14646" width="1.625" style="214" customWidth="1"/>
    <col min="14647" max="14848" width="9" style="214"/>
    <col min="14849" max="14851" width="1.75" style="214" customWidth="1"/>
    <col min="14852" max="14856" width="1.625" style="214" customWidth="1"/>
    <col min="14857" max="14857" width="5.625" style="214" customWidth="1"/>
    <col min="14858" max="14859" width="0.875" style="214" customWidth="1"/>
    <col min="14860" max="14860" width="26.625" style="214" customWidth="1"/>
    <col min="14861" max="14862" width="0.875" style="214" customWidth="1"/>
    <col min="14863" max="14868" width="5.375" style="214" customWidth="1"/>
    <col min="14869" max="14869" width="9.625" style="214" customWidth="1"/>
    <col min="14870" max="14870" width="1.625" style="214" customWidth="1"/>
    <col min="14871" max="14871" width="4.625" style="214" customWidth="1"/>
    <col min="14872" max="14872" width="11.5" style="214" customWidth="1"/>
    <col min="14873" max="14873" width="20.625" style="214" customWidth="1"/>
    <col min="14874" max="14874" width="16.875" style="214" customWidth="1"/>
    <col min="14875" max="14876" width="1.625" style="214" customWidth="1"/>
    <col min="14877" max="14877" width="12.125" style="214" customWidth="1"/>
    <col min="14878" max="14882" width="15.625" style="214" customWidth="1"/>
    <col min="14883" max="14883" width="0.875" style="214" customWidth="1"/>
    <col min="14884" max="14889" width="5.375" style="214" customWidth="1"/>
    <col min="14890" max="14890" width="9.625" style="214" customWidth="1"/>
    <col min="14891" max="14891" width="1.625" style="214" customWidth="1"/>
    <col min="14892" max="14892" width="4.625" style="214" customWidth="1"/>
    <col min="14893" max="14893" width="11.5" style="214" customWidth="1"/>
    <col min="14894" max="14894" width="20.625" style="214" customWidth="1"/>
    <col min="14895" max="14895" width="16.875" style="214" customWidth="1"/>
    <col min="14896" max="14902" width="1.625" style="214" customWidth="1"/>
    <col min="14903" max="15104" width="9" style="214"/>
    <col min="15105" max="15107" width="1.75" style="214" customWidth="1"/>
    <col min="15108" max="15112" width="1.625" style="214" customWidth="1"/>
    <col min="15113" max="15113" width="5.625" style="214" customWidth="1"/>
    <col min="15114" max="15115" width="0.875" style="214" customWidth="1"/>
    <col min="15116" max="15116" width="26.625" style="214" customWidth="1"/>
    <col min="15117" max="15118" width="0.875" style="214" customWidth="1"/>
    <col min="15119" max="15124" width="5.375" style="214" customWidth="1"/>
    <col min="15125" max="15125" width="9.625" style="214" customWidth="1"/>
    <col min="15126" max="15126" width="1.625" style="214" customWidth="1"/>
    <col min="15127" max="15127" width="4.625" style="214" customWidth="1"/>
    <col min="15128" max="15128" width="11.5" style="214" customWidth="1"/>
    <col min="15129" max="15129" width="20.625" style="214" customWidth="1"/>
    <col min="15130" max="15130" width="16.875" style="214" customWidth="1"/>
    <col min="15131" max="15132" width="1.625" style="214" customWidth="1"/>
    <col min="15133" max="15133" width="12.125" style="214" customWidth="1"/>
    <col min="15134" max="15138" width="15.625" style="214" customWidth="1"/>
    <col min="15139" max="15139" width="0.875" style="214" customWidth="1"/>
    <col min="15140" max="15145" width="5.375" style="214" customWidth="1"/>
    <col min="15146" max="15146" width="9.625" style="214" customWidth="1"/>
    <col min="15147" max="15147" width="1.625" style="214" customWidth="1"/>
    <col min="15148" max="15148" width="4.625" style="214" customWidth="1"/>
    <col min="15149" max="15149" width="11.5" style="214" customWidth="1"/>
    <col min="15150" max="15150" width="20.625" style="214" customWidth="1"/>
    <col min="15151" max="15151" width="16.875" style="214" customWidth="1"/>
    <col min="15152" max="15158" width="1.625" style="214" customWidth="1"/>
    <col min="15159" max="15360" width="9" style="214"/>
    <col min="15361" max="15363" width="1.75" style="214" customWidth="1"/>
    <col min="15364" max="15368" width="1.625" style="214" customWidth="1"/>
    <col min="15369" max="15369" width="5.625" style="214" customWidth="1"/>
    <col min="15370" max="15371" width="0.875" style="214" customWidth="1"/>
    <col min="15372" max="15372" width="26.625" style="214" customWidth="1"/>
    <col min="15373" max="15374" width="0.875" style="214" customWidth="1"/>
    <col min="15375" max="15380" width="5.375" style="214" customWidth="1"/>
    <col min="15381" max="15381" width="9.625" style="214" customWidth="1"/>
    <col min="15382" max="15382" width="1.625" style="214" customWidth="1"/>
    <col min="15383" max="15383" width="4.625" style="214" customWidth="1"/>
    <col min="15384" max="15384" width="11.5" style="214" customWidth="1"/>
    <col min="15385" max="15385" width="20.625" style="214" customWidth="1"/>
    <col min="15386" max="15386" width="16.875" style="214" customWidth="1"/>
    <col min="15387" max="15388" width="1.625" style="214" customWidth="1"/>
    <col min="15389" max="15389" width="12.125" style="214" customWidth="1"/>
    <col min="15390" max="15394" width="15.625" style="214" customWidth="1"/>
    <col min="15395" max="15395" width="0.875" style="214" customWidth="1"/>
    <col min="15396" max="15401" width="5.375" style="214" customWidth="1"/>
    <col min="15402" max="15402" width="9.625" style="214" customWidth="1"/>
    <col min="15403" max="15403" width="1.625" style="214" customWidth="1"/>
    <col min="15404" max="15404" width="4.625" style="214" customWidth="1"/>
    <col min="15405" max="15405" width="11.5" style="214" customWidth="1"/>
    <col min="15406" max="15406" width="20.625" style="214" customWidth="1"/>
    <col min="15407" max="15407" width="16.875" style="214" customWidth="1"/>
    <col min="15408" max="15414" width="1.625" style="214" customWidth="1"/>
    <col min="15415" max="15616" width="9" style="214"/>
    <col min="15617" max="15619" width="1.75" style="214" customWidth="1"/>
    <col min="15620" max="15624" width="1.625" style="214" customWidth="1"/>
    <col min="15625" max="15625" width="5.625" style="214" customWidth="1"/>
    <col min="15626" max="15627" width="0.875" style="214" customWidth="1"/>
    <col min="15628" max="15628" width="26.625" style="214" customWidth="1"/>
    <col min="15629" max="15630" width="0.875" style="214" customWidth="1"/>
    <col min="15631" max="15636" width="5.375" style="214" customWidth="1"/>
    <col min="15637" max="15637" width="9.625" style="214" customWidth="1"/>
    <col min="15638" max="15638" width="1.625" style="214" customWidth="1"/>
    <col min="15639" max="15639" width="4.625" style="214" customWidth="1"/>
    <col min="15640" max="15640" width="11.5" style="214" customWidth="1"/>
    <col min="15641" max="15641" width="20.625" style="214" customWidth="1"/>
    <col min="15642" max="15642" width="16.875" style="214" customWidth="1"/>
    <col min="15643" max="15644" width="1.625" style="214" customWidth="1"/>
    <col min="15645" max="15645" width="12.125" style="214" customWidth="1"/>
    <col min="15646" max="15650" width="15.625" style="214" customWidth="1"/>
    <col min="15651" max="15651" width="0.875" style="214" customWidth="1"/>
    <col min="15652" max="15657" width="5.375" style="214" customWidth="1"/>
    <col min="15658" max="15658" width="9.625" style="214" customWidth="1"/>
    <col min="15659" max="15659" width="1.625" style="214" customWidth="1"/>
    <col min="15660" max="15660" width="4.625" style="214" customWidth="1"/>
    <col min="15661" max="15661" width="11.5" style="214" customWidth="1"/>
    <col min="15662" max="15662" width="20.625" style="214" customWidth="1"/>
    <col min="15663" max="15663" width="16.875" style="214" customWidth="1"/>
    <col min="15664" max="15670" width="1.625" style="214" customWidth="1"/>
    <col min="15671" max="15872" width="9" style="214"/>
    <col min="15873" max="15875" width="1.75" style="214" customWidth="1"/>
    <col min="15876" max="15880" width="1.625" style="214" customWidth="1"/>
    <col min="15881" max="15881" width="5.625" style="214" customWidth="1"/>
    <col min="15882" max="15883" width="0.875" style="214" customWidth="1"/>
    <col min="15884" max="15884" width="26.625" style="214" customWidth="1"/>
    <col min="15885" max="15886" width="0.875" style="214" customWidth="1"/>
    <col min="15887" max="15892" width="5.375" style="214" customWidth="1"/>
    <col min="15893" max="15893" width="9.625" style="214" customWidth="1"/>
    <col min="15894" max="15894" width="1.625" style="214" customWidth="1"/>
    <col min="15895" max="15895" width="4.625" style="214" customWidth="1"/>
    <col min="15896" max="15896" width="11.5" style="214" customWidth="1"/>
    <col min="15897" max="15897" width="20.625" style="214" customWidth="1"/>
    <col min="15898" max="15898" width="16.875" style="214" customWidth="1"/>
    <col min="15899" max="15900" width="1.625" style="214" customWidth="1"/>
    <col min="15901" max="15901" width="12.125" style="214" customWidth="1"/>
    <col min="15902" max="15906" width="15.625" style="214" customWidth="1"/>
    <col min="15907" max="15907" width="0.875" style="214" customWidth="1"/>
    <col min="15908" max="15913" width="5.375" style="214" customWidth="1"/>
    <col min="15914" max="15914" width="9.625" style="214" customWidth="1"/>
    <col min="15915" max="15915" width="1.625" style="214" customWidth="1"/>
    <col min="15916" max="15916" width="4.625" style="214" customWidth="1"/>
    <col min="15917" max="15917" width="11.5" style="214" customWidth="1"/>
    <col min="15918" max="15918" width="20.625" style="214" customWidth="1"/>
    <col min="15919" max="15919" width="16.875" style="214" customWidth="1"/>
    <col min="15920" max="15926" width="1.625" style="214" customWidth="1"/>
    <col min="15927" max="16128" width="9" style="214"/>
    <col min="16129" max="16131" width="1.75" style="214" customWidth="1"/>
    <col min="16132" max="16136" width="1.625" style="214" customWidth="1"/>
    <col min="16137" max="16137" width="5.625" style="214" customWidth="1"/>
    <col min="16138" max="16139" width="0.875" style="214" customWidth="1"/>
    <col min="16140" max="16140" width="26.625" style="214" customWidth="1"/>
    <col min="16141" max="16142" width="0.875" style="214" customWidth="1"/>
    <col min="16143" max="16148" width="5.375" style="214" customWidth="1"/>
    <col min="16149" max="16149" width="9.625" style="214" customWidth="1"/>
    <col min="16150" max="16150" width="1.625" style="214" customWidth="1"/>
    <col min="16151" max="16151" width="4.625" style="214" customWidth="1"/>
    <col min="16152" max="16152" width="11.5" style="214" customWidth="1"/>
    <col min="16153" max="16153" width="20.625" style="214" customWidth="1"/>
    <col min="16154" max="16154" width="16.875" style="214" customWidth="1"/>
    <col min="16155" max="16156" width="1.625" style="214" customWidth="1"/>
    <col min="16157" max="16157" width="12.125" style="214" customWidth="1"/>
    <col min="16158" max="16162" width="15.625" style="214" customWidth="1"/>
    <col min="16163" max="16163" width="0.875" style="214" customWidth="1"/>
    <col min="16164" max="16169" width="5.375" style="214" customWidth="1"/>
    <col min="16170" max="16170" width="9.625" style="214" customWidth="1"/>
    <col min="16171" max="16171" width="1.625" style="214" customWidth="1"/>
    <col min="16172" max="16172" width="4.625" style="214" customWidth="1"/>
    <col min="16173" max="16173" width="11.5" style="214" customWidth="1"/>
    <col min="16174" max="16174" width="20.625" style="214" customWidth="1"/>
    <col min="16175" max="16175" width="16.875" style="214" customWidth="1"/>
    <col min="16176" max="16182" width="1.625" style="214" customWidth="1"/>
    <col min="16183" max="16384" width="9" style="214"/>
  </cols>
  <sheetData>
    <row r="1" ht="2.1" customHeight="1"/>
    <row r="2" ht="2.1" customHeight="1"/>
    <row r="3" ht="2.1" customHeight="1"/>
    <row r="4" ht="2.1" customHeight="1"/>
    <row r="5" ht="2.1" customHeight="1"/>
    <row r="6" ht="2.1" customHeight="1"/>
    <row r="7" ht="2.1" customHeight="1"/>
    <row r="8" ht="2.1" customHeight="1"/>
    <row r="9" ht="2.1" customHeight="1"/>
    <row r="10" ht="2.1" customHeight="1"/>
    <row r="11" ht="13.5" customHeight="1"/>
    <row r="12" ht="13.5" customHeight="1"/>
    <row r="13" ht="13.5" customHeight="1"/>
    <row r="14" ht="13.5" customHeight="1"/>
    <row r="15" ht="13.5" customHeight="1"/>
    <row r="16" ht="13.5" customHeight="1"/>
    <row r="17" spans="8:46" ht="13.5" customHeight="1"/>
    <row r="18" spans="8:46">
      <c r="L18" s="220"/>
      <c r="Y18" s="221"/>
      <c r="AE18" s="214"/>
      <c r="AP18" s="214"/>
      <c r="AQ18" s="214"/>
      <c r="AS18" s="214"/>
      <c r="AT18" s="214"/>
    </row>
    <row r="19" spans="8:46">
      <c r="Y19" s="221"/>
      <c r="AE19" s="214"/>
      <c r="AP19" s="214"/>
      <c r="AQ19" s="214"/>
      <c r="AS19" s="214"/>
      <c r="AT19" s="214"/>
    </row>
    <row r="20" spans="8:46">
      <c r="H20" s="222"/>
      <c r="I20" s="223"/>
      <c r="J20" s="224"/>
      <c r="K20" s="224"/>
      <c r="L20" s="225"/>
      <c r="M20" s="224"/>
      <c r="N20" s="224"/>
      <c r="O20" s="224"/>
      <c r="P20" s="224"/>
      <c r="Q20" s="224"/>
      <c r="R20" s="224"/>
      <c r="S20" s="224"/>
      <c r="T20" s="224"/>
      <c r="U20" s="226"/>
      <c r="V20" s="227"/>
      <c r="W20" s="224"/>
      <c r="X20" s="228"/>
      <c r="Y20" s="229"/>
      <c r="Z20" s="224"/>
      <c r="AA20" s="222"/>
      <c r="AE20" s="214"/>
      <c r="AP20" s="214"/>
      <c r="AQ20" s="214"/>
      <c r="AS20" s="214"/>
      <c r="AT20" s="214"/>
    </row>
    <row r="21" spans="8:46" ht="23.1" customHeight="1">
      <c r="H21" s="222"/>
      <c r="I21" s="230"/>
      <c r="J21" s="231"/>
      <c r="K21" s="231"/>
      <c r="L21" s="232"/>
      <c r="M21" s="231"/>
      <c r="N21" s="231"/>
      <c r="O21" s="231"/>
      <c r="P21" s="231"/>
      <c r="Q21" s="231"/>
      <c r="R21" s="231"/>
      <c r="S21" s="231"/>
      <c r="T21" s="231"/>
      <c r="U21" s="231"/>
      <c r="V21" s="231"/>
      <c r="W21" s="231"/>
      <c r="X21" s="231"/>
      <c r="Y21" s="421" t="s">
        <v>1636</v>
      </c>
      <c r="Z21" s="421"/>
      <c r="AA21" s="222"/>
      <c r="AE21" s="214"/>
      <c r="AP21" s="214"/>
      <c r="AQ21" s="214"/>
      <c r="AS21" s="214"/>
      <c r="AT21" s="214"/>
    </row>
    <row r="22" spans="8:46" ht="24.4" customHeight="1">
      <c r="H22" s="222"/>
      <c r="I22" s="422" t="s">
        <v>1637</v>
      </c>
      <c r="J22" s="423"/>
      <c r="K22" s="423"/>
      <c r="L22" s="423"/>
      <c r="M22" s="424" t="s">
        <v>1715</v>
      </c>
      <c r="N22" s="424"/>
      <c r="O22" s="424"/>
      <c r="P22" s="424"/>
      <c r="Q22" s="424"/>
      <c r="R22" s="424"/>
      <c r="S22" s="424"/>
      <c r="T22" s="424"/>
      <c r="U22" s="424"/>
      <c r="V22" s="424"/>
      <c r="W22" s="424"/>
      <c r="X22" s="424"/>
      <c r="Y22" s="424"/>
      <c r="Z22" s="425"/>
      <c r="AA22" s="222"/>
      <c r="AE22" s="214"/>
      <c r="AP22" s="214"/>
      <c r="AQ22" s="214"/>
      <c r="AS22" s="214"/>
      <c r="AT22" s="214"/>
    </row>
    <row r="23" spans="8:46" ht="24.4" customHeight="1">
      <c r="H23" s="222"/>
      <c r="I23" s="426"/>
      <c r="J23" s="427"/>
      <c r="K23" s="427"/>
      <c r="L23" s="427"/>
      <c r="M23" s="427"/>
      <c r="N23" s="427"/>
      <c r="O23" s="427"/>
      <c r="P23" s="427"/>
      <c r="Q23" s="427"/>
      <c r="R23" s="427"/>
      <c r="S23" s="427"/>
      <c r="T23" s="427"/>
      <c r="U23" s="427"/>
      <c r="V23" s="427"/>
      <c r="W23" s="427"/>
      <c r="X23" s="427"/>
      <c r="Y23" s="427"/>
      <c r="Z23" s="428"/>
      <c r="AA23" s="222"/>
      <c r="AE23" s="214"/>
      <c r="AP23" s="214"/>
      <c r="AQ23" s="214"/>
      <c r="AS23" s="214"/>
      <c r="AT23" s="214"/>
    </row>
    <row r="24" spans="8:46" ht="24.4" customHeight="1">
      <c r="H24" s="222"/>
      <c r="I24" s="429" t="s">
        <v>1638</v>
      </c>
      <c r="J24" s="430"/>
      <c r="K24" s="430"/>
      <c r="L24" s="233"/>
      <c r="M24" s="234"/>
      <c r="N24" s="234"/>
      <c r="O24" s="235" t="s">
        <v>1639</v>
      </c>
      <c r="P24" s="234"/>
      <c r="Q24" s="234"/>
      <c r="R24" s="234"/>
      <c r="S24" s="234"/>
      <c r="T24" s="234"/>
      <c r="U24" s="236"/>
      <c r="V24" s="237"/>
      <c r="W24" s="238"/>
      <c r="X24" s="239"/>
      <c r="Y24" s="240"/>
      <c r="Z24" s="241"/>
      <c r="AA24" s="222"/>
      <c r="AE24" s="214"/>
      <c r="AP24" s="214"/>
      <c r="AQ24" s="214"/>
      <c r="AS24" s="214"/>
      <c r="AT24" s="214"/>
    </row>
    <row r="25" spans="8:46" ht="24.4" customHeight="1">
      <c r="H25" s="222"/>
      <c r="I25" s="418"/>
      <c r="J25" s="419"/>
      <c r="K25" s="419"/>
      <c r="L25" s="419"/>
      <c r="M25" s="419"/>
      <c r="N25" s="419"/>
      <c r="O25" s="419"/>
      <c r="P25" s="419"/>
      <c r="Q25" s="419"/>
      <c r="R25" s="419"/>
      <c r="S25" s="419"/>
      <c r="T25" s="419"/>
      <c r="U25" s="419"/>
      <c r="V25" s="419"/>
      <c r="W25" s="419"/>
      <c r="X25" s="419"/>
      <c r="Y25" s="419"/>
      <c r="Z25" s="420"/>
      <c r="AA25" s="222"/>
      <c r="AE25" s="214"/>
      <c r="AP25" s="214"/>
      <c r="AQ25" s="214"/>
      <c r="AS25" s="214"/>
      <c r="AT25" s="214"/>
    </row>
    <row r="26" spans="8:46" ht="23.1" customHeight="1">
      <c r="H26" s="222"/>
      <c r="I26" s="437" t="s">
        <v>1640</v>
      </c>
      <c r="J26" s="438"/>
      <c r="K26" s="438"/>
      <c r="L26" s="438"/>
      <c r="M26" s="438"/>
      <c r="N26" s="438"/>
      <c r="O26" s="438"/>
      <c r="P26" s="438"/>
      <c r="Q26" s="438"/>
      <c r="R26" s="438"/>
      <c r="S26" s="438"/>
      <c r="T26" s="438"/>
      <c r="U26" s="438"/>
      <c r="V26" s="438"/>
      <c r="W26" s="438"/>
      <c r="X26" s="438"/>
      <c r="Y26" s="438"/>
      <c r="Z26" s="439"/>
      <c r="AA26" s="222"/>
      <c r="AE26" s="214"/>
      <c r="AP26" s="214"/>
      <c r="AQ26" s="214"/>
      <c r="AS26" s="214"/>
      <c r="AT26" s="214"/>
    </row>
    <row r="27" spans="8:46" ht="20.100000000000001" customHeight="1">
      <c r="H27" s="222"/>
      <c r="I27" s="242" t="s">
        <v>1641</v>
      </c>
      <c r="J27" s="440" t="s">
        <v>1642</v>
      </c>
      <c r="K27" s="441"/>
      <c r="L27" s="441"/>
      <c r="M27" s="441"/>
      <c r="N27" s="442"/>
      <c r="O27" s="443" t="s">
        <v>1643</v>
      </c>
      <c r="P27" s="444"/>
      <c r="Q27" s="444"/>
      <c r="R27" s="444"/>
      <c r="S27" s="444"/>
      <c r="T27" s="445"/>
      <c r="U27" s="446" t="s">
        <v>1644</v>
      </c>
      <c r="V27" s="446"/>
      <c r="W27" s="243" t="s">
        <v>1645</v>
      </c>
      <c r="X27" s="244" t="s">
        <v>1646</v>
      </c>
      <c r="Y27" s="245" t="s">
        <v>1647</v>
      </c>
      <c r="Z27" s="246" t="s">
        <v>1648</v>
      </c>
      <c r="AA27" s="222"/>
      <c r="AE27" s="214"/>
      <c r="AP27" s="214"/>
      <c r="AQ27" s="214"/>
      <c r="AS27" s="214"/>
      <c r="AT27" s="214"/>
    </row>
    <row r="28" spans="8:46" ht="24.95" customHeight="1">
      <c r="H28" s="222"/>
      <c r="I28" s="247"/>
      <c r="J28" s="248"/>
      <c r="K28" s="249"/>
      <c r="L28" s="250" t="s">
        <v>1649</v>
      </c>
      <c r="M28" s="249"/>
      <c r="N28" s="251"/>
      <c r="O28" s="447"/>
      <c r="P28" s="448"/>
      <c r="Q28" s="448"/>
      <c r="R28" s="448"/>
      <c r="S28" s="448"/>
      <c r="T28" s="449"/>
      <c r="U28" s="252"/>
      <c r="V28" s="253"/>
      <c r="W28" s="254"/>
      <c r="X28" s="255"/>
      <c r="Y28" s="255"/>
      <c r="Z28" s="256"/>
      <c r="AA28" s="222"/>
      <c r="AE28" s="257"/>
      <c r="AP28" s="214"/>
      <c r="AQ28" s="214"/>
      <c r="AS28" s="214"/>
      <c r="AT28" s="214"/>
    </row>
    <row r="29" spans="8:46" ht="24.95" customHeight="1">
      <c r="H29" s="222"/>
      <c r="I29" s="371" t="str">
        <f>Ａ建築!B4</f>
        <v>Ａ</v>
      </c>
      <c r="J29" s="259"/>
      <c r="K29" s="260"/>
      <c r="L29" s="261" t="str">
        <f>Ａ建築!C4</f>
        <v>建築工事</v>
      </c>
      <c r="M29" s="260"/>
      <c r="N29" s="262"/>
      <c r="O29" s="431"/>
      <c r="P29" s="432"/>
      <c r="Q29" s="432"/>
      <c r="R29" s="432"/>
      <c r="S29" s="432"/>
      <c r="T29" s="433"/>
      <c r="U29" s="263">
        <v>1</v>
      </c>
      <c r="V29" s="264"/>
      <c r="W29" s="265" t="s">
        <v>1650</v>
      </c>
      <c r="X29" s="266"/>
      <c r="Y29" s="267"/>
      <c r="Z29" s="268"/>
      <c r="AA29" s="222"/>
      <c r="AE29" s="257"/>
      <c r="AP29" s="214"/>
      <c r="AQ29" s="214"/>
      <c r="AS29" s="214"/>
      <c r="AT29" s="214"/>
    </row>
    <row r="30" spans="8:46" ht="24.95" customHeight="1">
      <c r="H30" s="222"/>
      <c r="I30" s="371" t="str">
        <f>'電気設備　頭'!B4</f>
        <v>Ｂ</v>
      </c>
      <c r="J30" s="259"/>
      <c r="K30" s="260"/>
      <c r="L30" s="261" t="str">
        <f>'電気設備　頭'!C4</f>
        <v>電気設備工事</v>
      </c>
      <c r="M30" s="260"/>
      <c r="N30" s="262"/>
      <c r="O30" s="431"/>
      <c r="P30" s="432"/>
      <c r="Q30" s="432"/>
      <c r="R30" s="432"/>
      <c r="S30" s="432"/>
      <c r="T30" s="433"/>
      <c r="U30" s="263">
        <v>1</v>
      </c>
      <c r="V30" s="264"/>
      <c r="W30" s="265" t="s">
        <v>1650</v>
      </c>
      <c r="X30" s="266"/>
      <c r="Y30" s="267"/>
      <c r="Z30" s="302"/>
      <c r="AA30" s="222"/>
      <c r="AE30" s="257"/>
      <c r="AP30" s="214"/>
      <c r="AQ30" s="214"/>
      <c r="AS30" s="214"/>
      <c r="AT30" s="214"/>
    </row>
    <row r="31" spans="8:46" ht="24.95" customHeight="1">
      <c r="H31" s="222"/>
      <c r="I31" s="371" t="str">
        <f>機械頭!B4</f>
        <v>Ｃ</v>
      </c>
      <c r="J31" s="259"/>
      <c r="K31" s="260"/>
      <c r="L31" s="261" t="str">
        <f>機械頭!C4</f>
        <v>機械設備工事</v>
      </c>
      <c r="M31" s="271"/>
      <c r="N31" s="273"/>
      <c r="O31" s="434"/>
      <c r="P31" s="435"/>
      <c r="Q31" s="435"/>
      <c r="R31" s="435"/>
      <c r="S31" s="435"/>
      <c r="T31" s="436"/>
      <c r="U31" s="263">
        <v>1</v>
      </c>
      <c r="V31" s="264"/>
      <c r="W31" s="265" t="s">
        <v>1650</v>
      </c>
      <c r="X31" s="277"/>
      <c r="Y31" s="267"/>
      <c r="Z31" s="278"/>
      <c r="AA31" s="222"/>
      <c r="AE31" s="257"/>
      <c r="AP31" s="214"/>
      <c r="AQ31" s="214"/>
      <c r="AS31" s="214"/>
      <c r="AT31" s="214"/>
    </row>
    <row r="32" spans="8:46" ht="24.95" customHeight="1">
      <c r="H32" s="222"/>
      <c r="I32" s="269"/>
      <c r="J32" s="270"/>
      <c r="K32" s="271"/>
      <c r="L32" s="272" t="s">
        <v>1651</v>
      </c>
      <c r="M32" s="271"/>
      <c r="N32" s="273"/>
      <c r="O32" s="434"/>
      <c r="P32" s="435"/>
      <c r="Q32" s="435"/>
      <c r="R32" s="435"/>
      <c r="S32" s="435"/>
      <c r="T32" s="436"/>
      <c r="U32" s="274"/>
      <c r="V32" s="275"/>
      <c r="W32" s="276"/>
      <c r="X32" s="277"/>
      <c r="Y32" s="277"/>
      <c r="Z32" s="278"/>
      <c r="AA32" s="222"/>
      <c r="AE32" s="257"/>
      <c r="AP32" s="214"/>
      <c r="AQ32" s="214"/>
      <c r="AS32" s="214"/>
      <c r="AT32" s="214"/>
    </row>
    <row r="33" spans="8:46" ht="24.95" customHeight="1">
      <c r="H33" s="222"/>
      <c r="I33" s="279"/>
      <c r="J33" s="280"/>
      <c r="K33" s="281"/>
      <c r="L33" s="261"/>
      <c r="M33" s="281"/>
      <c r="N33" s="282"/>
      <c r="O33" s="431"/>
      <c r="P33" s="432"/>
      <c r="Q33" s="432"/>
      <c r="R33" s="432"/>
      <c r="S33" s="432"/>
      <c r="T33" s="433"/>
      <c r="U33" s="263"/>
      <c r="V33" s="264"/>
      <c r="W33" s="265"/>
      <c r="X33" s="283"/>
      <c r="Y33" s="284"/>
      <c r="Z33" s="285"/>
      <c r="AA33" s="222"/>
      <c r="AE33" s="257"/>
      <c r="AP33" s="214"/>
      <c r="AQ33" s="214"/>
      <c r="AS33" s="214"/>
      <c r="AT33" s="214"/>
    </row>
    <row r="34" spans="8:46" ht="24.95" customHeight="1">
      <c r="H34" s="222"/>
      <c r="I34" s="286"/>
      <c r="J34" s="259"/>
      <c r="K34" s="260"/>
      <c r="L34" s="287" t="s">
        <v>1652</v>
      </c>
      <c r="M34" s="260"/>
      <c r="N34" s="262"/>
      <c r="O34" s="431"/>
      <c r="P34" s="432"/>
      <c r="Q34" s="432"/>
      <c r="R34" s="432"/>
      <c r="S34" s="432"/>
      <c r="T34" s="433"/>
      <c r="U34" s="288"/>
      <c r="V34" s="289"/>
      <c r="W34" s="290"/>
      <c r="X34" s="266"/>
      <c r="Y34" s="267"/>
      <c r="Z34" s="268"/>
      <c r="AA34" s="222"/>
      <c r="AE34" s="257"/>
      <c r="AP34" s="214"/>
      <c r="AQ34" s="214"/>
      <c r="AS34" s="214"/>
      <c r="AT34" s="214"/>
    </row>
    <row r="35" spans="8:46" ht="24.95" customHeight="1">
      <c r="H35" s="222"/>
      <c r="I35" s="258" t="s">
        <v>1653</v>
      </c>
      <c r="J35" s="259"/>
      <c r="K35" s="260"/>
      <c r="L35" s="261" t="s">
        <v>1654</v>
      </c>
      <c r="M35" s="260"/>
      <c r="N35" s="262"/>
      <c r="O35" s="431"/>
      <c r="P35" s="432"/>
      <c r="Q35" s="432"/>
      <c r="R35" s="432"/>
      <c r="S35" s="432"/>
      <c r="T35" s="433"/>
      <c r="U35" s="263">
        <v>1</v>
      </c>
      <c r="V35" s="264"/>
      <c r="W35" s="265" t="s">
        <v>1650</v>
      </c>
      <c r="X35" s="266"/>
      <c r="Y35" s="267"/>
      <c r="Z35" s="291"/>
      <c r="AA35" s="222"/>
      <c r="AC35" s="373"/>
      <c r="AE35" s="257"/>
      <c r="AP35" s="214"/>
      <c r="AQ35" s="214"/>
      <c r="AS35" s="214"/>
      <c r="AT35" s="214"/>
    </row>
    <row r="36" spans="8:46" ht="24.95" customHeight="1">
      <c r="H36" s="222"/>
      <c r="I36" s="258" t="s">
        <v>1655</v>
      </c>
      <c r="J36" s="259"/>
      <c r="K36" s="260"/>
      <c r="L36" s="261" t="s">
        <v>1677</v>
      </c>
      <c r="M36" s="260"/>
      <c r="N36" s="262"/>
      <c r="O36" s="431"/>
      <c r="P36" s="432"/>
      <c r="Q36" s="432"/>
      <c r="R36" s="432"/>
      <c r="S36" s="432"/>
      <c r="T36" s="433"/>
      <c r="U36" s="263">
        <v>1</v>
      </c>
      <c r="V36" s="264"/>
      <c r="W36" s="265" t="s">
        <v>1650</v>
      </c>
      <c r="X36" s="266"/>
      <c r="Y36" s="267"/>
      <c r="Z36" s="292"/>
      <c r="AA36" s="222"/>
      <c r="AE36" s="257"/>
      <c r="AP36" s="214"/>
      <c r="AQ36" s="214"/>
      <c r="AS36" s="214"/>
      <c r="AT36" s="214"/>
    </row>
    <row r="37" spans="8:46" ht="24.95" customHeight="1">
      <c r="H37" s="222"/>
      <c r="I37" s="258" t="s">
        <v>1656</v>
      </c>
      <c r="J37" s="259"/>
      <c r="K37" s="260"/>
      <c r="L37" s="261" t="s">
        <v>1657</v>
      </c>
      <c r="M37" s="260"/>
      <c r="N37" s="262"/>
      <c r="O37" s="431"/>
      <c r="P37" s="432"/>
      <c r="Q37" s="432"/>
      <c r="R37" s="432"/>
      <c r="S37" s="432"/>
      <c r="T37" s="433"/>
      <c r="U37" s="263">
        <v>1</v>
      </c>
      <c r="V37" s="264"/>
      <c r="W37" s="265" t="s">
        <v>1650</v>
      </c>
      <c r="X37" s="266"/>
      <c r="Y37" s="267"/>
      <c r="Z37" s="291"/>
      <c r="AA37" s="222"/>
      <c r="AC37" s="373"/>
      <c r="AE37" s="257"/>
      <c r="AP37" s="214"/>
      <c r="AQ37" s="214"/>
      <c r="AS37" s="214"/>
      <c r="AT37" s="214"/>
    </row>
    <row r="38" spans="8:46" ht="24.95" customHeight="1">
      <c r="H38" s="222"/>
      <c r="I38" s="258" t="s">
        <v>1658</v>
      </c>
      <c r="J38" s="259"/>
      <c r="K38" s="260"/>
      <c r="L38" s="261" t="s">
        <v>1659</v>
      </c>
      <c r="M38" s="260"/>
      <c r="N38" s="262"/>
      <c r="O38" s="431"/>
      <c r="P38" s="432"/>
      <c r="Q38" s="432"/>
      <c r="R38" s="432"/>
      <c r="S38" s="432"/>
      <c r="T38" s="433"/>
      <c r="U38" s="263">
        <v>1</v>
      </c>
      <c r="V38" s="264"/>
      <c r="W38" s="265" t="s">
        <v>1650</v>
      </c>
      <c r="X38" s="266"/>
      <c r="Y38" s="267"/>
      <c r="Z38" s="291"/>
      <c r="AA38" s="222"/>
      <c r="AC38" s="373"/>
      <c r="AE38" s="257"/>
      <c r="AP38" s="214"/>
      <c r="AQ38" s="214"/>
      <c r="AS38" s="214"/>
      <c r="AT38" s="214"/>
    </row>
    <row r="39" spans="8:46" ht="24.95" customHeight="1">
      <c r="H39" s="222"/>
      <c r="I39" s="286"/>
      <c r="J39" s="293"/>
      <c r="K39" s="294"/>
      <c r="L39" s="272" t="s">
        <v>1660</v>
      </c>
      <c r="M39" s="294"/>
      <c r="N39" s="295"/>
      <c r="O39" s="434"/>
      <c r="P39" s="435"/>
      <c r="Q39" s="435"/>
      <c r="R39" s="435"/>
      <c r="S39" s="435"/>
      <c r="T39" s="436"/>
      <c r="U39" s="296"/>
      <c r="V39" s="297"/>
      <c r="W39" s="298"/>
      <c r="X39" s="299"/>
      <c r="Y39" s="300"/>
      <c r="Z39" s="301"/>
      <c r="AA39" s="222"/>
      <c r="AE39" s="257"/>
      <c r="AP39" s="214"/>
      <c r="AQ39" s="214"/>
      <c r="AS39" s="214"/>
      <c r="AT39" s="214"/>
    </row>
    <row r="40" spans="8:46" ht="24.95" customHeight="1">
      <c r="H40" s="222"/>
      <c r="I40" s="286"/>
      <c r="J40" s="293"/>
      <c r="K40" s="294"/>
      <c r="L40" s="303" t="s">
        <v>1661</v>
      </c>
      <c r="M40" s="294"/>
      <c r="N40" s="295"/>
      <c r="O40" s="434" t="s">
        <v>1662</v>
      </c>
      <c r="P40" s="435"/>
      <c r="Q40" s="435"/>
      <c r="R40" s="435"/>
      <c r="S40" s="435"/>
      <c r="T40" s="436"/>
      <c r="U40" s="296"/>
      <c r="V40" s="297"/>
      <c r="W40" s="298"/>
      <c r="X40" s="299"/>
      <c r="Y40" s="304"/>
      <c r="Z40" s="305"/>
      <c r="AA40" s="222"/>
      <c r="AE40" s="257"/>
      <c r="AP40" s="214"/>
      <c r="AQ40" s="214"/>
      <c r="AS40" s="214"/>
      <c r="AT40" s="214"/>
    </row>
    <row r="41" spans="8:46" ht="24.95" customHeight="1" thickBot="1">
      <c r="H41" s="222"/>
      <c r="I41" s="269"/>
      <c r="J41" s="270"/>
      <c r="K41" s="271"/>
      <c r="L41" s="306" t="s">
        <v>1663</v>
      </c>
      <c r="M41" s="271"/>
      <c r="N41" s="273"/>
      <c r="O41" s="453"/>
      <c r="P41" s="454"/>
      <c r="Q41" s="454"/>
      <c r="R41" s="454"/>
      <c r="S41" s="454"/>
      <c r="T41" s="455"/>
      <c r="U41" s="274"/>
      <c r="V41" s="275"/>
      <c r="W41" s="276"/>
      <c r="X41" s="277"/>
      <c r="Y41" s="307"/>
      <c r="Z41" s="308"/>
      <c r="AA41" s="222"/>
      <c r="AE41" s="257"/>
      <c r="AP41" s="214"/>
      <c r="AQ41" s="214"/>
      <c r="AS41" s="214"/>
      <c r="AT41" s="214"/>
    </row>
    <row r="42" spans="8:46" ht="24.95" customHeight="1" thickTop="1">
      <c r="H42" s="222"/>
      <c r="I42" s="309"/>
      <c r="J42" s="310"/>
      <c r="K42" s="311"/>
      <c r="L42" s="312" t="s">
        <v>1664</v>
      </c>
      <c r="M42" s="313"/>
      <c r="N42" s="314"/>
      <c r="O42" s="450"/>
      <c r="P42" s="451"/>
      <c r="Q42" s="451"/>
      <c r="R42" s="451"/>
      <c r="S42" s="451"/>
      <c r="T42" s="452"/>
      <c r="U42" s="315"/>
      <c r="V42" s="316"/>
      <c r="W42" s="317"/>
      <c r="X42" s="318"/>
      <c r="Y42" s="319"/>
      <c r="Z42" s="320"/>
      <c r="AA42" s="222"/>
      <c r="AE42" s="257"/>
      <c r="AP42" s="214"/>
      <c r="AQ42" s="214"/>
      <c r="AS42" s="214"/>
      <c r="AT42" s="214"/>
    </row>
    <row r="43" spans="8:46" ht="13.5" customHeight="1">
      <c r="H43" s="222"/>
      <c r="I43" s="223"/>
      <c r="J43" s="224"/>
      <c r="K43" s="224"/>
      <c r="L43" s="321"/>
      <c r="M43" s="224"/>
      <c r="N43" s="224"/>
      <c r="O43" s="224"/>
      <c r="P43" s="224"/>
      <c r="Q43" s="224"/>
      <c r="R43" s="224"/>
      <c r="S43" s="224"/>
      <c r="T43" s="224"/>
      <c r="U43" s="322"/>
      <c r="V43" s="323"/>
      <c r="W43" s="324"/>
      <c r="X43" s="228"/>
      <c r="Y43" s="229"/>
      <c r="Z43" s="224"/>
      <c r="AA43" s="222"/>
      <c r="AE43" s="214"/>
      <c r="AP43" s="214"/>
      <c r="AQ43" s="214"/>
      <c r="AS43" s="214"/>
      <c r="AT43" s="214"/>
    </row>
    <row r="44" spans="8:46">
      <c r="H44" s="325"/>
      <c r="I44" s="326"/>
      <c r="J44" s="327"/>
      <c r="K44" s="327"/>
      <c r="L44" s="328"/>
      <c r="M44" s="327"/>
      <c r="N44" s="327"/>
      <c r="O44" s="327"/>
      <c r="P44" s="327"/>
      <c r="Q44" s="327"/>
      <c r="R44" s="327"/>
      <c r="S44" s="327"/>
      <c r="T44" s="327"/>
      <c r="U44" s="322"/>
      <c r="V44" s="323"/>
      <c r="W44" s="324"/>
      <c r="X44" s="329"/>
      <c r="Y44" s="330"/>
      <c r="Z44" s="327"/>
      <c r="AA44" s="325"/>
      <c r="AE44" s="214"/>
      <c r="AP44" s="214"/>
      <c r="AQ44" s="214"/>
      <c r="AS44" s="214"/>
      <c r="AT44" s="214"/>
    </row>
    <row r="45" spans="8:46">
      <c r="U45" s="322"/>
      <c r="V45" s="323"/>
      <c r="W45" s="324"/>
      <c r="AE45" s="214"/>
      <c r="AP45" s="214"/>
      <c r="AQ45" s="214"/>
      <c r="AS45" s="214"/>
      <c r="AT45" s="214"/>
    </row>
    <row r="46" spans="8:46" ht="13.5" customHeight="1">
      <c r="U46" s="322"/>
      <c r="V46" s="323"/>
      <c r="W46" s="324"/>
      <c r="AE46" s="214"/>
      <c r="AP46" s="214"/>
      <c r="AQ46" s="214"/>
      <c r="AS46" s="214"/>
      <c r="AT46" s="214"/>
    </row>
    <row r="47" spans="8:46" ht="13.5" customHeight="1">
      <c r="U47" s="322"/>
      <c r="V47" s="323"/>
      <c r="W47" s="324"/>
      <c r="Z47" s="207"/>
      <c r="AE47" s="214"/>
      <c r="AP47" s="214"/>
      <c r="AQ47" s="214"/>
      <c r="AS47" s="214"/>
      <c r="AT47" s="214"/>
    </row>
    <row r="48" spans="8:46">
      <c r="U48" s="322"/>
      <c r="V48" s="323"/>
      <c r="W48" s="324"/>
    </row>
  </sheetData>
  <mergeCells count="25">
    <mergeCell ref="O42:T42"/>
    <mergeCell ref="O38:T38"/>
    <mergeCell ref="O39:T39"/>
    <mergeCell ref="O30:T30"/>
    <mergeCell ref="O31:T31"/>
    <mergeCell ref="O40:T40"/>
    <mergeCell ref="O41:T41"/>
    <mergeCell ref="O37:T37"/>
    <mergeCell ref="O36:T36"/>
    <mergeCell ref="I26:Z26"/>
    <mergeCell ref="J27:N27"/>
    <mergeCell ref="O27:T27"/>
    <mergeCell ref="U27:V27"/>
    <mergeCell ref="O28:T28"/>
    <mergeCell ref="O29:T29"/>
    <mergeCell ref="O32:T32"/>
    <mergeCell ref="O33:T33"/>
    <mergeCell ref="O34:T34"/>
    <mergeCell ref="O35:T35"/>
    <mergeCell ref="I25:Z25"/>
    <mergeCell ref="Y21:Z21"/>
    <mergeCell ref="I22:L22"/>
    <mergeCell ref="M22:Z22"/>
    <mergeCell ref="I23:Z23"/>
    <mergeCell ref="I24:K24"/>
  </mergeCells>
  <phoneticPr fontId="2"/>
  <pageMargins left="0.98425196850393704" right="0.59055118110236227" top="1.1811023622047245" bottom="0.39370078740157483" header="0.59055118110236227" footer="0.39370078740157483"/>
  <pageSetup paperSize="9" scale="93" orientation="landscape" blackAndWhite="1"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31780-5800-4ECE-81B2-36DB452A550E}">
  <dimension ref="A1:N34"/>
  <sheetViews>
    <sheetView showGridLines="0" showZeros="0" view="pageBreakPreview" zoomScaleNormal="80" zoomScaleSheetLayoutView="100" workbookViewId="0">
      <pane ySplit="4" topLeftCell="A5" activePane="bottomLeft" state="frozenSplit"/>
      <selection activeCell="H32" sqref="H32"/>
      <selection pane="bottomLeft" sqref="A1:A104857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128</v>
      </c>
      <c r="C4" s="85" t="s">
        <v>1732</v>
      </c>
      <c r="D4" s="30"/>
      <c r="E4" s="29" t="s">
        <v>156</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1.6</v>
      </c>
      <c r="J10" s="67"/>
      <c r="K10" s="68"/>
      <c r="L10" s="331"/>
      <c r="M10" s="374"/>
    </row>
    <row r="11" spans="1:14" ht="15" customHeight="1">
      <c r="A11" s="52"/>
      <c r="B11" s="24"/>
      <c r="C11" s="25"/>
      <c r="D11" s="82"/>
      <c r="E11" s="25" t="s">
        <v>41</v>
      </c>
      <c r="F11" s="26"/>
      <c r="G11" s="27"/>
      <c r="H11" s="24"/>
      <c r="I11" s="59"/>
      <c r="J11" s="60"/>
      <c r="K11" s="61"/>
      <c r="L11" s="62"/>
      <c r="M11" s="374"/>
    </row>
    <row r="12" spans="1:14" ht="15" customHeight="1">
      <c r="A12" s="53"/>
      <c r="B12" s="28"/>
      <c r="C12" s="72" t="s">
        <v>43</v>
      </c>
      <c r="D12" s="83"/>
      <c r="E12" s="29" t="s">
        <v>40</v>
      </c>
      <c r="F12" s="30"/>
      <c r="G12" s="31"/>
      <c r="H12" s="28" t="s">
        <v>39</v>
      </c>
      <c r="I12" s="66">
        <v>3.9</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0.9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0.5</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56</v>
      </c>
      <c r="F18" s="30"/>
      <c r="G18" s="31"/>
      <c r="H18" s="28" t="s">
        <v>39</v>
      </c>
      <c r="I18" s="66">
        <v>3.9</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61</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62</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1730</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170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484" priority="41" stopIfTrue="1" operator="between">
      <formula>0.9999</formula>
      <formula>1.0001</formula>
    </cfRule>
  </conditionalFormatting>
  <conditionalFormatting sqref="J10:K10 J12:K12 J14:K14 J16:K16 J18:K18">
    <cfRule type="expression" dxfId="1483" priority="11" stopIfTrue="1">
      <formula>ISERROR(J10)</formula>
    </cfRule>
  </conditionalFormatting>
  <conditionalFormatting sqref="J20:K20 J22:K22 J24:K26 L25">
    <cfRule type="expression" dxfId="1482" priority="26" stopIfTrue="1">
      <formula>ISERROR(J20)</formula>
    </cfRule>
  </conditionalFormatting>
  <conditionalFormatting sqref="K6">
    <cfRule type="expression" dxfId="1481" priority="44" stopIfTrue="1">
      <formula>ISERROR(K6)</formula>
    </cfRule>
  </conditionalFormatting>
  <conditionalFormatting sqref="L5">
    <cfRule type="expression" dxfId="1480" priority="43" stopIfTrue="1">
      <formula>ISERROR(L5)</formula>
    </cfRule>
  </conditionalFormatting>
  <conditionalFormatting sqref="L7 J8:K8 L27 J28:K28 L29 J30:K30 L31 J32:K32 K34">
    <cfRule type="expression" dxfId="1479" priority="48" stopIfTrue="1">
      <formula>ISERROR(J7)</formula>
    </cfRule>
  </conditionalFormatting>
  <conditionalFormatting sqref="L9">
    <cfRule type="expression" dxfId="1478" priority="5" stopIfTrue="1">
      <formula>ISERROR(L9)</formula>
    </cfRule>
  </conditionalFormatting>
  <conditionalFormatting sqref="L11">
    <cfRule type="expression" dxfId="1477" priority="4" stopIfTrue="1">
      <formula>ISERROR(L11)</formula>
    </cfRule>
  </conditionalFormatting>
  <conditionalFormatting sqref="L13">
    <cfRule type="expression" dxfId="1476" priority="3" stopIfTrue="1">
      <formula>ISERROR(L13)</formula>
    </cfRule>
  </conditionalFormatting>
  <conditionalFormatting sqref="L15">
    <cfRule type="expression" dxfId="1475" priority="2" stopIfTrue="1">
      <formula>ISERROR(L15)</formula>
    </cfRule>
  </conditionalFormatting>
  <conditionalFormatting sqref="L17">
    <cfRule type="expression" dxfId="1474" priority="1" stopIfTrue="1">
      <formula>ISERROR(L17)</formula>
    </cfRule>
  </conditionalFormatting>
  <conditionalFormatting sqref="L19 L21 L23">
    <cfRule type="expression" dxfId="1473" priority="20" stopIfTrue="1">
      <formula>ISERROR(L19)</formula>
    </cfRule>
  </conditionalFormatting>
  <conditionalFormatting sqref="N6">
    <cfRule type="expression" dxfId="1472" priority="14" stopIfTrue="1">
      <formula>ISERROR(N6)</formula>
    </cfRule>
  </conditionalFormatting>
  <conditionalFormatting sqref="N8:N12 N14 N16 N18 N24 N26 N28 N30 N32">
    <cfRule type="expression" dxfId="1471" priority="13" stopIfTrue="1">
      <formula>ISERROR(N8)</formula>
    </cfRule>
  </conditionalFormatting>
  <conditionalFormatting sqref="N20:N22">
    <cfRule type="expression" dxfId="1470" priority="12" stopIfTrue="1">
      <formula>ISERROR(N20)</formula>
    </cfRule>
  </conditionalFormatting>
  <conditionalFormatting sqref="N34">
    <cfRule type="expression" dxfId="1469" priority="15"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5BA1A-5A6E-4290-AA69-3439CCC7CB1C}">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P20" sqref="P20"/>
    </sheetView>
  </sheetViews>
  <sheetFormatPr defaultColWidth="9" defaultRowHeight="13.5"/>
  <cols>
    <col min="1" max="1" width="5.625" style="1" customWidth="1"/>
    <col min="2" max="2" width="8.125" style="1" customWidth="1"/>
    <col min="3" max="3" width="26.25" style="1" customWidth="1"/>
    <col min="4" max="4" width="0.625" style="1" hidden="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131</v>
      </c>
      <c r="C4" s="85" t="s">
        <v>157</v>
      </c>
      <c r="D4" s="30"/>
      <c r="E4" s="29" t="s">
        <v>158</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c r="D8" s="83"/>
      <c r="E8" s="29"/>
      <c r="F8" s="30"/>
      <c r="G8" s="31"/>
      <c r="H8" s="28"/>
      <c r="I8" s="66">
        <v>0</v>
      </c>
      <c r="J8" s="67"/>
      <c r="K8" s="68"/>
      <c r="L8" s="69"/>
      <c r="M8" s="374"/>
    </row>
    <row r="9" spans="1:14" ht="15" customHeight="1">
      <c r="A9" s="52"/>
      <c r="B9" s="24"/>
      <c r="C9" s="25"/>
      <c r="D9" s="204"/>
      <c r="E9" s="25"/>
      <c r="F9" s="26"/>
      <c r="G9" s="27"/>
      <c r="H9" s="24"/>
      <c r="I9" s="59"/>
      <c r="J9" s="60"/>
      <c r="K9" s="61"/>
      <c r="L9" s="62"/>
      <c r="M9" s="374"/>
    </row>
    <row r="10" spans="1:14" ht="15" customHeight="1">
      <c r="A10" s="53"/>
      <c r="B10" s="28"/>
      <c r="C10" s="72" t="s">
        <v>1627</v>
      </c>
      <c r="D10" s="205" t="s">
        <v>1594</v>
      </c>
      <c r="E10" s="29"/>
      <c r="F10" s="30"/>
      <c r="G10" s="31"/>
      <c r="H10" s="28" t="s">
        <v>48</v>
      </c>
      <c r="I10" s="66">
        <v>1.2</v>
      </c>
      <c r="J10" s="67"/>
      <c r="K10" s="68"/>
      <c r="L10" s="331"/>
      <c r="M10" s="374"/>
    </row>
    <row r="11" spans="1:14" ht="15" customHeight="1">
      <c r="A11" s="52"/>
      <c r="B11" s="24"/>
      <c r="C11" s="25"/>
      <c r="D11" s="82"/>
      <c r="E11" s="25" t="s">
        <v>46</v>
      </c>
      <c r="F11" s="26"/>
      <c r="G11" s="27"/>
      <c r="H11" s="24"/>
      <c r="I11" s="59"/>
      <c r="J11" s="60"/>
      <c r="K11" s="61"/>
      <c r="L11" s="62"/>
      <c r="M11" s="374"/>
    </row>
    <row r="12" spans="1:14" ht="15" customHeight="1">
      <c r="A12" s="53"/>
      <c r="B12" s="28"/>
      <c r="C12" s="72" t="s">
        <v>44</v>
      </c>
      <c r="D12" s="83"/>
      <c r="E12" s="29" t="s">
        <v>45</v>
      </c>
      <c r="F12" s="30"/>
      <c r="G12" s="31"/>
      <c r="H12" s="28" t="s">
        <v>39</v>
      </c>
      <c r="I12" s="66">
        <v>9.9</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47</v>
      </c>
      <c r="D14" s="83"/>
      <c r="E14" s="29" t="s">
        <v>50</v>
      </c>
      <c r="F14" s="30"/>
      <c r="G14" s="31"/>
      <c r="H14" s="28" t="s">
        <v>48</v>
      </c>
      <c r="I14" s="66">
        <v>1.2</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1</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619</v>
      </c>
      <c r="D18" s="83"/>
      <c r="E18" s="29" t="s">
        <v>158</v>
      </c>
      <c r="F18" s="30"/>
      <c r="G18" s="31"/>
      <c r="H18" s="28" t="s">
        <v>59</v>
      </c>
      <c r="I18" s="66">
        <v>1</v>
      </c>
      <c r="J18" s="67"/>
      <c r="K18" s="68"/>
      <c r="L18" s="331"/>
      <c r="M18" s="374"/>
    </row>
    <row r="19" spans="1:13" ht="15" customHeight="1">
      <c r="A19" s="52"/>
      <c r="B19" s="24"/>
      <c r="C19" s="25"/>
      <c r="D19" s="82"/>
      <c r="E19" s="25" t="s">
        <v>642</v>
      </c>
      <c r="F19" s="26"/>
      <c r="G19" s="27"/>
      <c r="H19" s="24"/>
      <c r="I19" s="59"/>
      <c r="J19" s="60"/>
      <c r="K19" s="61"/>
      <c r="L19" s="62"/>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620</v>
      </c>
      <c r="D22" s="83"/>
      <c r="E22" s="29" t="s">
        <v>621</v>
      </c>
      <c r="F22" s="30"/>
      <c r="G22" s="31"/>
      <c r="H22" s="28" t="s">
        <v>271</v>
      </c>
      <c r="I22" s="66">
        <v>2</v>
      </c>
      <c r="J22" s="67"/>
      <c r="K22" s="68"/>
      <c r="L22" s="331"/>
      <c r="M22" s="374"/>
    </row>
    <row r="23" spans="1:13" ht="15" customHeight="1">
      <c r="A23" s="52"/>
      <c r="B23" s="24"/>
      <c r="C23" s="25"/>
      <c r="D23" s="82"/>
      <c r="E23" s="25"/>
      <c r="F23" s="26"/>
      <c r="G23" s="27"/>
      <c r="H23" s="24"/>
      <c r="I23" s="59"/>
      <c r="J23" s="60"/>
      <c r="K23" s="61"/>
      <c r="L23" s="62"/>
      <c r="M23" s="374"/>
    </row>
    <row r="24" spans="1:13" ht="15" customHeight="1">
      <c r="A24" s="53"/>
      <c r="B24" s="28"/>
      <c r="C24" s="72" t="s">
        <v>622</v>
      </c>
      <c r="D24" s="83"/>
      <c r="E24" s="29" t="s">
        <v>623</v>
      </c>
      <c r="F24" s="30"/>
      <c r="G24" s="31"/>
      <c r="H24" s="28" t="s">
        <v>271</v>
      </c>
      <c r="I24" s="66">
        <v>2</v>
      </c>
      <c r="J24" s="67"/>
      <c r="K24" s="68"/>
      <c r="L24" s="331"/>
      <c r="M24" s="374"/>
    </row>
    <row r="25" spans="1:13" ht="15" customHeight="1">
      <c r="A25" s="52"/>
      <c r="B25" s="24"/>
      <c r="C25" s="25"/>
      <c r="D25" s="82"/>
      <c r="E25" s="25"/>
      <c r="F25" s="26"/>
      <c r="G25" s="27"/>
      <c r="H25" s="24"/>
      <c r="I25" s="59"/>
      <c r="J25" s="60"/>
      <c r="K25" s="61"/>
      <c r="L25" s="62"/>
      <c r="M25" s="374"/>
    </row>
    <row r="26" spans="1:13" ht="15" customHeight="1">
      <c r="A26" s="53"/>
      <c r="B26" s="28"/>
      <c r="C26" s="72" t="s">
        <v>624</v>
      </c>
      <c r="D26" s="83"/>
      <c r="E26" s="29" t="s">
        <v>625</v>
      </c>
      <c r="F26" s="30"/>
      <c r="G26" s="31"/>
      <c r="H26" s="28" t="s">
        <v>271</v>
      </c>
      <c r="I26" s="66">
        <v>2</v>
      </c>
      <c r="J26" s="67"/>
      <c r="K26" s="68"/>
      <c r="L26" s="331"/>
      <c r="M26" s="374"/>
    </row>
    <row r="27" spans="1:13" ht="15" customHeight="1">
      <c r="A27" s="52"/>
      <c r="B27" s="24"/>
      <c r="C27" s="25"/>
      <c r="D27" s="82"/>
      <c r="E27" s="25"/>
      <c r="F27" s="26"/>
      <c r="G27" s="27"/>
      <c r="H27" s="24"/>
      <c r="I27" s="59"/>
      <c r="J27" s="60"/>
      <c r="K27" s="61"/>
      <c r="L27" s="62"/>
      <c r="M27" s="374"/>
    </row>
    <row r="28" spans="1:13" ht="15" customHeight="1">
      <c r="A28" s="53"/>
      <c r="B28" s="28"/>
      <c r="C28" s="72" t="s">
        <v>626</v>
      </c>
      <c r="D28" s="83"/>
      <c r="E28" s="29" t="s">
        <v>627</v>
      </c>
      <c r="F28" s="30"/>
      <c r="G28" s="31"/>
      <c r="H28" s="28" t="s">
        <v>271</v>
      </c>
      <c r="I28" s="66">
        <v>2</v>
      </c>
      <c r="J28" s="67"/>
      <c r="K28" s="68"/>
      <c r="L28" s="331"/>
      <c r="M28" s="374"/>
    </row>
    <row r="29" spans="1:13" ht="15" customHeight="1">
      <c r="A29" s="52"/>
      <c r="B29" s="24"/>
      <c r="C29" s="25"/>
      <c r="D29" s="82"/>
      <c r="E29" s="25"/>
      <c r="F29" s="26"/>
      <c r="G29" s="27"/>
      <c r="H29" s="24"/>
      <c r="I29" s="59"/>
      <c r="J29" s="60"/>
      <c r="K29" s="61"/>
      <c r="L29" s="62"/>
      <c r="M29" s="374"/>
    </row>
    <row r="30" spans="1:13" ht="15" customHeight="1">
      <c r="A30" s="53"/>
      <c r="B30" s="28"/>
      <c r="C30" s="72" t="s">
        <v>628</v>
      </c>
      <c r="D30" s="83"/>
      <c r="E30" s="29" t="s">
        <v>629</v>
      </c>
      <c r="F30" s="30"/>
      <c r="G30" s="31"/>
      <c r="H30" s="28" t="s">
        <v>271</v>
      </c>
      <c r="I30" s="66">
        <v>1</v>
      </c>
      <c r="J30" s="67"/>
      <c r="K30" s="68"/>
      <c r="L30" s="331"/>
      <c r="M30" s="374"/>
    </row>
    <row r="31" spans="1:13" ht="15" customHeight="1">
      <c r="A31" s="52"/>
      <c r="B31" s="24"/>
      <c r="C31" s="25"/>
      <c r="D31" s="82"/>
      <c r="E31" s="25" t="s">
        <v>642</v>
      </c>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59"/>
      <c r="J33" s="60"/>
      <c r="K33" s="61"/>
      <c r="L33" s="62"/>
      <c r="M33" s="374"/>
    </row>
    <row r="34" spans="1:13" ht="15" customHeight="1">
      <c r="A34" s="53"/>
      <c r="B34" s="28"/>
      <c r="C34" s="72" t="s">
        <v>61</v>
      </c>
      <c r="D34" s="83"/>
      <c r="E34" s="29" t="s">
        <v>302</v>
      </c>
      <c r="F34" s="30"/>
      <c r="G34" s="31"/>
      <c r="H34" s="28" t="s">
        <v>48</v>
      </c>
      <c r="I34" s="66">
        <v>2.7</v>
      </c>
      <c r="J34" s="67"/>
      <c r="K34" s="68"/>
      <c r="L34" s="331"/>
      <c r="M34" s="374"/>
    </row>
    <row r="35" spans="1:13" ht="15" customHeight="1">
      <c r="A35" s="52"/>
      <c r="B35" s="24"/>
      <c r="C35" s="25"/>
      <c r="D35" s="82"/>
      <c r="E35" s="25"/>
      <c r="F35" s="26"/>
      <c r="G35" s="27"/>
      <c r="H35" s="24"/>
      <c r="I35" s="59"/>
      <c r="J35" s="60"/>
      <c r="K35" s="61"/>
      <c r="L35" s="62"/>
      <c r="M35" s="374"/>
    </row>
    <row r="36" spans="1:13" ht="15" customHeight="1">
      <c r="A36" s="53"/>
      <c r="B36" s="28"/>
      <c r="C36" s="72" t="s">
        <v>62</v>
      </c>
      <c r="D36" s="83"/>
      <c r="E36" s="29" t="s">
        <v>302</v>
      </c>
      <c r="F36" s="30"/>
      <c r="G36" s="31"/>
      <c r="H36" s="28" t="s">
        <v>48</v>
      </c>
      <c r="I36" s="66">
        <v>2.7</v>
      </c>
      <c r="J36" s="67"/>
      <c r="K36" s="68"/>
      <c r="L36" s="331"/>
      <c r="M36" s="374"/>
    </row>
    <row r="37" spans="1:13" ht="15" customHeight="1">
      <c r="A37" s="52"/>
      <c r="B37" s="24"/>
      <c r="C37" s="25"/>
      <c r="D37" s="82"/>
      <c r="E37" s="25"/>
      <c r="F37" s="26"/>
      <c r="G37" s="27"/>
      <c r="H37" s="24"/>
      <c r="I37" s="59"/>
      <c r="J37" s="60"/>
      <c r="K37" s="61"/>
      <c r="L37" s="62"/>
      <c r="M37" s="374"/>
    </row>
    <row r="38" spans="1:13" ht="15" customHeight="1">
      <c r="A38" s="53"/>
      <c r="B38" s="28"/>
      <c r="C38" s="72" t="s">
        <v>1730</v>
      </c>
      <c r="D38" s="83"/>
      <c r="E38" s="29" t="s">
        <v>302</v>
      </c>
      <c r="F38" s="30"/>
      <c r="G38" s="31"/>
      <c r="H38" s="28" t="s">
        <v>48</v>
      </c>
      <c r="I38" s="66">
        <v>2.7</v>
      </c>
      <c r="J38" s="67"/>
      <c r="K38" s="68"/>
      <c r="L38" s="331"/>
      <c r="M38" s="374"/>
    </row>
    <row r="39" spans="1:13" ht="15" customHeight="1">
      <c r="A39" s="52"/>
      <c r="B39" s="24"/>
      <c r="C39" s="25"/>
      <c r="D39" s="82"/>
      <c r="E39" s="25"/>
      <c r="F39" s="26"/>
      <c r="G39" s="27"/>
      <c r="H39" s="24"/>
      <c r="I39" s="59"/>
      <c r="J39" s="60"/>
      <c r="K39" s="61"/>
      <c r="L39" s="62"/>
      <c r="M39" s="374"/>
    </row>
    <row r="40" spans="1:13" ht="15" customHeight="1">
      <c r="A40" s="53"/>
      <c r="B40" s="28"/>
      <c r="C40" s="72"/>
      <c r="D40" s="83"/>
      <c r="E40" s="29"/>
      <c r="F40" s="30"/>
      <c r="G40" s="31"/>
      <c r="H40" s="28"/>
      <c r="I40" s="66"/>
      <c r="J40" s="67"/>
      <c r="K40" s="68"/>
      <c r="L40" s="69"/>
      <c r="M40" s="374"/>
    </row>
    <row r="41" spans="1:13" ht="15" customHeight="1">
      <c r="A41" s="52"/>
      <c r="B41" s="24"/>
      <c r="C41" s="25"/>
      <c r="D41" s="82"/>
      <c r="E41" s="25"/>
      <c r="F41" s="26"/>
      <c r="G41" s="27"/>
      <c r="H41" s="24"/>
      <c r="I41" s="59"/>
      <c r="J41" s="60"/>
      <c r="K41" s="61"/>
      <c r="L41" s="62"/>
      <c r="M41" s="374"/>
    </row>
    <row r="42" spans="1:13" ht="15" customHeight="1">
      <c r="A42" s="53"/>
      <c r="B42" s="28"/>
      <c r="C42" s="72"/>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c r="M43" s="374"/>
    </row>
    <row r="44" spans="1:13" ht="15" customHeight="1">
      <c r="A44" s="53"/>
      <c r="B44" s="28"/>
      <c r="C44" s="72"/>
      <c r="D44" s="83"/>
      <c r="E44" s="29"/>
      <c r="F44" s="30"/>
      <c r="G44" s="31"/>
      <c r="H44" s="28"/>
      <c r="I44" s="66"/>
      <c r="J44" s="67"/>
      <c r="K44" s="68"/>
      <c r="L44" s="69"/>
      <c r="M44" s="374"/>
    </row>
    <row r="45" spans="1:13" ht="15" customHeight="1">
      <c r="A45" s="52"/>
      <c r="B45" s="24"/>
      <c r="C45" s="25"/>
      <c r="D45" s="82"/>
      <c r="E45" s="25"/>
      <c r="F45" s="26"/>
      <c r="G45" s="27"/>
      <c r="H45" s="24"/>
      <c r="I45" s="59"/>
      <c r="J45" s="60"/>
      <c r="K45" s="61"/>
      <c r="L45" s="62"/>
      <c r="M45" s="374"/>
    </row>
    <row r="46" spans="1:13" ht="15" customHeight="1">
      <c r="A46" s="53"/>
      <c r="B46" s="28"/>
      <c r="C46" s="72"/>
      <c r="D46" s="83"/>
      <c r="E46" s="29"/>
      <c r="F46" s="30"/>
      <c r="G46" s="31"/>
      <c r="H46" s="28"/>
      <c r="I46" s="66"/>
      <c r="J46" s="67"/>
      <c r="K46" s="68"/>
      <c r="L46" s="69"/>
      <c r="M46" s="374"/>
    </row>
    <row r="47" spans="1:13" ht="15" customHeight="1">
      <c r="A47" s="52"/>
      <c r="B47" s="24"/>
      <c r="C47" s="25"/>
      <c r="D47" s="82"/>
      <c r="E47" s="25"/>
      <c r="F47" s="26"/>
      <c r="G47" s="27"/>
      <c r="H47" s="24"/>
      <c r="I47" s="59"/>
      <c r="J47" s="60"/>
      <c r="K47" s="61"/>
      <c r="L47" s="62"/>
      <c r="M47" s="374"/>
    </row>
    <row r="48" spans="1:13" ht="15" customHeight="1">
      <c r="A48" s="53"/>
      <c r="B48" s="28"/>
      <c r="C48" s="72"/>
      <c r="D48" s="83"/>
      <c r="E48" s="29"/>
      <c r="F48" s="30"/>
      <c r="G48" s="31"/>
      <c r="H48" s="28"/>
      <c r="I48" s="66"/>
      <c r="J48" s="67"/>
      <c r="K48" s="68"/>
      <c r="L48" s="69"/>
      <c r="M48" s="374"/>
    </row>
    <row r="49" spans="1:13" ht="15" customHeight="1">
      <c r="A49" s="52"/>
      <c r="B49" s="24"/>
      <c r="C49" s="25"/>
      <c r="D49" s="82"/>
      <c r="E49" s="25"/>
      <c r="F49" s="26"/>
      <c r="G49" s="27"/>
      <c r="H49" s="24"/>
      <c r="I49" s="59"/>
      <c r="J49" s="60"/>
      <c r="K49" s="61"/>
      <c r="L49" s="62"/>
      <c r="M49" s="374"/>
    </row>
    <row r="50" spans="1:13" ht="15" customHeight="1">
      <c r="A50" s="53"/>
      <c r="B50" s="28"/>
      <c r="C50" s="72"/>
      <c r="D50" s="83"/>
      <c r="E50" s="29"/>
      <c r="F50" s="30"/>
      <c r="G50" s="31"/>
      <c r="H50" s="28"/>
      <c r="I50" s="66"/>
      <c r="J50" s="67"/>
      <c r="K50" s="68"/>
      <c r="L50" s="69"/>
      <c r="M50" s="374"/>
    </row>
    <row r="51" spans="1:13" ht="15" customHeight="1">
      <c r="A51" s="52"/>
      <c r="B51" s="24"/>
      <c r="C51" s="25"/>
      <c r="D51" s="82"/>
      <c r="E51" s="25"/>
      <c r="F51" s="26"/>
      <c r="G51" s="27"/>
      <c r="H51" s="24"/>
      <c r="I51" s="59"/>
      <c r="J51" s="60"/>
      <c r="K51" s="61"/>
      <c r="L51" s="62"/>
      <c r="M51" s="374"/>
    </row>
    <row r="52" spans="1:13" ht="15" customHeight="1">
      <c r="A52" s="53"/>
      <c r="B52" s="28"/>
      <c r="C52" s="72"/>
      <c r="D52" s="83"/>
      <c r="E52" s="29"/>
      <c r="F52" s="30"/>
      <c r="G52" s="31"/>
      <c r="H52" s="28"/>
      <c r="I52" s="66"/>
      <c r="J52" s="67"/>
      <c r="K52" s="68"/>
      <c r="L52" s="69"/>
      <c r="M52" s="374"/>
    </row>
    <row r="53" spans="1:13" ht="15" customHeight="1">
      <c r="A53" s="52"/>
      <c r="B53" s="24"/>
      <c r="C53" s="25"/>
      <c r="D53" s="82"/>
      <c r="E53" s="25"/>
      <c r="F53" s="26"/>
      <c r="G53" s="27"/>
      <c r="H53" s="24"/>
      <c r="I53" s="59"/>
      <c r="J53" s="60"/>
      <c r="K53" s="61"/>
      <c r="L53" s="62"/>
      <c r="M53" s="374"/>
    </row>
    <row r="54" spans="1:13" ht="15" customHeight="1">
      <c r="A54" s="53"/>
      <c r="B54" s="28"/>
      <c r="C54" s="72"/>
      <c r="D54" s="83"/>
      <c r="E54" s="29"/>
      <c r="F54" s="30"/>
      <c r="G54" s="31"/>
      <c r="H54" s="28"/>
      <c r="I54" s="66"/>
      <c r="J54" s="67"/>
      <c r="K54" s="68"/>
      <c r="L54" s="69"/>
      <c r="M54" s="374"/>
    </row>
    <row r="55" spans="1:13" ht="15" customHeight="1">
      <c r="A55" s="52"/>
      <c r="B55" s="24"/>
      <c r="C55" s="25"/>
      <c r="D55" s="82"/>
      <c r="E55" s="25"/>
      <c r="F55" s="26"/>
      <c r="G55" s="27"/>
      <c r="H55" s="24"/>
      <c r="I55" s="59"/>
      <c r="J55" s="60"/>
      <c r="K55" s="61"/>
      <c r="L55" s="62"/>
      <c r="M55" s="374"/>
    </row>
    <row r="56" spans="1:13" ht="15" customHeight="1">
      <c r="A56" s="53"/>
      <c r="B56" s="28"/>
      <c r="C56" s="72"/>
      <c r="D56" s="83"/>
      <c r="E56" s="29"/>
      <c r="F56" s="30"/>
      <c r="G56" s="31"/>
      <c r="H56" s="28"/>
      <c r="I56" s="66"/>
      <c r="J56" s="67"/>
      <c r="K56" s="68"/>
      <c r="L56" s="69"/>
      <c r="M56" s="374"/>
    </row>
    <row r="57" spans="1:13" ht="15" customHeight="1">
      <c r="A57" s="52"/>
      <c r="B57" s="24"/>
      <c r="C57" s="25"/>
      <c r="D57" s="82"/>
      <c r="E57" s="25"/>
      <c r="F57" s="26"/>
      <c r="G57" s="27"/>
      <c r="H57" s="24"/>
      <c r="I57" s="59"/>
      <c r="J57" s="60"/>
      <c r="K57" s="61"/>
      <c r="L57" s="62"/>
      <c r="M57" s="374"/>
    </row>
    <row r="58" spans="1:13" ht="15" customHeight="1">
      <c r="A58" s="53"/>
      <c r="B58" s="28"/>
      <c r="C58" s="72"/>
      <c r="D58" s="83"/>
      <c r="E58" s="29"/>
      <c r="F58" s="30"/>
      <c r="G58" s="31"/>
      <c r="H58" s="28"/>
      <c r="I58" s="66"/>
      <c r="J58" s="67"/>
      <c r="K58" s="68"/>
      <c r="L58" s="69"/>
      <c r="M58" s="374"/>
    </row>
    <row r="59" spans="1:13" ht="15" customHeight="1">
      <c r="A59" s="52"/>
      <c r="B59" s="24"/>
      <c r="C59" s="25"/>
      <c r="D59" s="82"/>
      <c r="E59" s="25"/>
      <c r="F59" s="26"/>
      <c r="G59" s="27"/>
      <c r="H59" s="24"/>
      <c r="I59" s="59"/>
      <c r="J59" s="60"/>
      <c r="K59" s="61"/>
      <c r="L59" s="62"/>
      <c r="M59" s="374"/>
    </row>
    <row r="60" spans="1:13" ht="15" customHeight="1">
      <c r="A60" s="53"/>
      <c r="B60" s="28"/>
      <c r="C60" s="72"/>
      <c r="D60" s="83"/>
      <c r="E60" s="29"/>
      <c r="F60" s="30"/>
      <c r="G60" s="31"/>
      <c r="H60" s="28"/>
      <c r="I60" s="66"/>
      <c r="J60" s="67"/>
      <c r="K60" s="68"/>
      <c r="L60" s="69"/>
      <c r="M60" s="374"/>
    </row>
    <row r="61" spans="1:13" ht="15" customHeight="1">
      <c r="A61" s="52"/>
      <c r="B61" s="24"/>
      <c r="C61" s="25"/>
      <c r="D61" s="82"/>
      <c r="E61" s="25"/>
      <c r="F61" s="26"/>
      <c r="G61" s="27"/>
      <c r="H61" s="24"/>
      <c r="I61" s="59"/>
      <c r="J61" s="60"/>
      <c r="K61" s="61"/>
      <c r="L61" s="62"/>
      <c r="M61" s="374"/>
    </row>
    <row r="62" spans="1:13" ht="15" customHeight="1">
      <c r="A62" s="53"/>
      <c r="B62" s="28"/>
      <c r="C62" s="72"/>
      <c r="D62" s="83"/>
      <c r="E62" s="29"/>
      <c r="F62" s="30"/>
      <c r="G62" s="31"/>
      <c r="H62" s="28"/>
      <c r="I62" s="66"/>
      <c r="J62" s="67"/>
      <c r="K62" s="68"/>
      <c r="L62" s="69"/>
      <c r="M62" s="374"/>
    </row>
    <row r="63" spans="1:13" ht="15" customHeight="1">
      <c r="A63" s="52"/>
      <c r="B63" s="24"/>
      <c r="C63" s="25"/>
      <c r="D63" s="82"/>
      <c r="E63" s="25"/>
      <c r="F63" s="26"/>
      <c r="G63" s="27"/>
      <c r="H63" s="24"/>
      <c r="I63" s="59"/>
      <c r="J63" s="60"/>
      <c r="K63" s="61"/>
      <c r="L63" s="62"/>
      <c r="M63" s="374"/>
    </row>
    <row r="64" spans="1:13" ht="15" customHeight="1">
      <c r="A64" s="53"/>
      <c r="B64" s="28"/>
      <c r="C64" s="72"/>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115" t="s">
        <v>169</v>
      </c>
      <c r="D66" s="84"/>
      <c r="E66" s="29"/>
      <c r="F66" s="30"/>
      <c r="G66" s="31"/>
      <c r="H66" s="28"/>
      <c r="I66" s="80"/>
      <c r="J66" s="81"/>
      <c r="K66" s="76"/>
      <c r="L66" s="69"/>
      <c r="M66" s="374"/>
    </row>
  </sheetData>
  <mergeCells count="9">
    <mergeCell ref="J1:J2"/>
    <mergeCell ref="K1:K2"/>
    <mergeCell ref="L1:L2"/>
    <mergeCell ref="M1:M2"/>
    <mergeCell ref="B1:D2"/>
    <mergeCell ref="E1:E2"/>
    <mergeCell ref="G1:G2"/>
    <mergeCell ref="H1:H2"/>
    <mergeCell ref="I1:I2"/>
  </mergeCells>
  <phoneticPr fontId="2"/>
  <conditionalFormatting sqref="A3:A66">
    <cfRule type="cellIs" dxfId="1468" priority="66" stopIfTrue="1" operator="between">
      <formula>0.9999</formula>
      <formula>1.0001</formula>
    </cfRule>
  </conditionalFormatting>
  <conditionalFormatting sqref="J10:K10 J12:K12 J14:K14 J16 J18 J20 J22 J24 J26 J28 J30 J32 J34:K34 J36:K36 J38:K40">
    <cfRule type="expression" dxfId="1467" priority="27" stopIfTrue="1">
      <formula>ISERROR(J10)</formula>
    </cfRule>
  </conditionalFormatting>
  <conditionalFormatting sqref="K6">
    <cfRule type="expression" dxfId="1466" priority="69" stopIfTrue="1">
      <formula>ISERROR(K6)</formula>
    </cfRule>
  </conditionalFormatting>
  <conditionalFormatting sqref="K16:K28">
    <cfRule type="expression" dxfId="1465" priority="48" stopIfTrue="1">
      <formula>ISERROR(K16)</formula>
    </cfRule>
  </conditionalFormatting>
  <conditionalFormatting sqref="L5">
    <cfRule type="expression" dxfId="1464" priority="68" stopIfTrue="1">
      <formula>ISERROR(L5)</formula>
    </cfRule>
  </conditionalFormatting>
  <conditionalFormatting sqref="L7 J8:K8 K30:K32">
    <cfRule type="expression" dxfId="1463" priority="51" stopIfTrue="1">
      <formula>ISERROR(J7)</formula>
    </cfRule>
  </conditionalFormatting>
  <conditionalFormatting sqref="L9">
    <cfRule type="expression" dxfId="1462" priority="13" stopIfTrue="1">
      <formula>ISERROR(L9)</formula>
    </cfRule>
  </conditionalFormatting>
  <conditionalFormatting sqref="L11">
    <cfRule type="expression" dxfId="1461" priority="12" stopIfTrue="1">
      <formula>ISERROR(L11)</formula>
    </cfRule>
  </conditionalFormatting>
  <conditionalFormatting sqref="L13">
    <cfRule type="expression" dxfId="1460" priority="11" stopIfTrue="1">
      <formula>ISERROR(L13)</formula>
    </cfRule>
  </conditionalFormatting>
  <conditionalFormatting sqref="L15">
    <cfRule type="expression" dxfId="1459" priority="10" stopIfTrue="1">
      <formula>ISERROR(L15)</formula>
    </cfRule>
  </conditionalFormatting>
  <conditionalFormatting sqref="L17">
    <cfRule type="expression" dxfId="1458" priority="9" stopIfTrue="1">
      <formula>ISERROR(L17)</formula>
    </cfRule>
  </conditionalFormatting>
  <conditionalFormatting sqref="L19 L31 L41 J42:K42 L43 J44:K44 L45 J46:K46 L47 J48:K48 L49 J50:K50 L51 J52:K52 L53 J54:K54 L55 J56:K56 L57 J58:K58 L59 J60:K60 L61 J62:K62 L63 J64:K64 K66">
    <cfRule type="expression" dxfId="1457" priority="73" stopIfTrue="1">
      <formula>ISERROR(J19)</formula>
    </cfRule>
  </conditionalFormatting>
  <conditionalFormatting sqref="L21">
    <cfRule type="expression" dxfId="1456" priority="8" stopIfTrue="1">
      <formula>ISERROR(L21)</formula>
    </cfRule>
  </conditionalFormatting>
  <conditionalFormatting sqref="L23">
    <cfRule type="expression" dxfId="1455" priority="7" stopIfTrue="1">
      <formula>ISERROR(L23)</formula>
    </cfRule>
  </conditionalFormatting>
  <conditionalFormatting sqref="L25">
    <cfRule type="expression" dxfId="1454" priority="6" stopIfTrue="1">
      <formula>ISERROR(L25)</formula>
    </cfRule>
  </conditionalFormatting>
  <conditionalFormatting sqref="L27">
    <cfRule type="expression" dxfId="1453" priority="5" stopIfTrue="1">
      <formula>ISERROR(L27)</formula>
    </cfRule>
  </conditionalFormatting>
  <conditionalFormatting sqref="L29">
    <cfRule type="expression" dxfId="1452" priority="4" stopIfTrue="1">
      <formula>ISERROR(L29)</formula>
    </cfRule>
  </conditionalFormatting>
  <conditionalFormatting sqref="L33">
    <cfRule type="expression" dxfId="1451" priority="3" stopIfTrue="1">
      <formula>ISERROR(L33)</formula>
    </cfRule>
  </conditionalFormatting>
  <conditionalFormatting sqref="L35">
    <cfRule type="expression" dxfId="1450" priority="2" stopIfTrue="1">
      <formula>ISERROR(L35)</formula>
    </cfRule>
  </conditionalFormatting>
  <conditionalFormatting sqref="L37">
    <cfRule type="expression" dxfId="1449" priority="1" stopIfTrue="1">
      <formula>ISERROR(L37)</formula>
    </cfRule>
  </conditionalFormatting>
  <conditionalFormatting sqref="L39">
    <cfRule type="expression" dxfId="1448" priority="47" stopIfTrue="1">
      <formula>ISERROR(L39)</formula>
    </cfRule>
  </conditionalFormatting>
  <conditionalFormatting sqref="N6">
    <cfRule type="expression" dxfId="1447" priority="30" stopIfTrue="1">
      <formula>ISERROR(N6)</formula>
    </cfRule>
  </conditionalFormatting>
  <conditionalFormatting sqref="N8:N12 N14 N16 N18 N24 N26 N28 N30 N32">
    <cfRule type="expression" dxfId="1446" priority="29" stopIfTrue="1">
      <formula>ISERROR(N8)</formula>
    </cfRule>
  </conditionalFormatting>
  <conditionalFormatting sqref="N20:N22">
    <cfRule type="expression" dxfId="1445" priority="28" stopIfTrue="1">
      <formula>ISERROR(N20)</formula>
    </cfRule>
  </conditionalFormatting>
  <conditionalFormatting sqref="N34">
    <cfRule type="expression" dxfId="1444" priority="3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9E3FB-0A5D-46AE-95E3-784EC79C0B71}">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sqref="A1:A104857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133</v>
      </c>
      <c r="C4" s="85" t="s">
        <v>159</v>
      </c>
      <c r="D4" s="30"/>
      <c r="E4" s="29"/>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t="s">
        <v>161</v>
      </c>
      <c r="F7" s="26"/>
      <c r="G7" s="27"/>
      <c r="H7" s="24"/>
      <c r="I7" s="59"/>
      <c r="J7" s="60"/>
      <c r="K7" s="61"/>
      <c r="L7" s="62"/>
      <c r="M7" s="374"/>
    </row>
    <row r="8" spans="1:14" ht="15" customHeight="1">
      <c r="A8" s="53"/>
      <c r="B8" s="28"/>
      <c r="C8" s="72" t="s">
        <v>160</v>
      </c>
      <c r="D8" s="83"/>
      <c r="E8" s="29" t="s">
        <v>162</v>
      </c>
      <c r="F8" s="30"/>
      <c r="G8" s="31"/>
      <c r="H8" s="28" t="s">
        <v>27</v>
      </c>
      <c r="I8" s="66">
        <v>1</v>
      </c>
      <c r="J8" s="67"/>
      <c r="K8" s="68"/>
      <c r="L8" s="331"/>
      <c r="M8" s="374"/>
    </row>
    <row r="9" spans="1:14" ht="15" customHeight="1">
      <c r="A9" s="52"/>
      <c r="B9" s="24"/>
      <c r="C9" s="25"/>
      <c r="D9" s="82"/>
      <c r="E9" s="25" t="s">
        <v>166</v>
      </c>
      <c r="F9" s="26"/>
      <c r="G9" s="27"/>
      <c r="H9" s="24"/>
      <c r="I9" s="59"/>
      <c r="J9" s="60"/>
      <c r="K9" s="61"/>
      <c r="L9" s="62"/>
      <c r="M9" s="374"/>
    </row>
    <row r="10" spans="1:14" ht="15" customHeight="1">
      <c r="A10" s="53"/>
      <c r="B10" s="28"/>
      <c r="C10" s="72"/>
      <c r="D10" s="83"/>
      <c r="E10" s="29" t="s">
        <v>642</v>
      </c>
      <c r="F10" s="30"/>
      <c r="G10" s="31"/>
      <c r="H10" s="28"/>
      <c r="I10" s="66"/>
      <c r="J10" s="67"/>
      <c r="K10" s="68"/>
      <c r="L10" s="69"/>
      <c r="M10" s="374"/>
    </row>
    <row r="11" spans="1:14" ht="15" customHeight="1">
      <c r="A11" s="52"/>
      <c r="B11" s="24"/>
      <c r="C11" s="25"/>
      <c r="D11" s="82"/>
      <c r="E11" s="25" t="s">
        <v>163</v>
      </c>
      <c r="F11" s="26"/>
      <c r="G11" s="27"/>
      <c r="H11" s="24"/>
      <c r="I11" s="59"/>
      <c r="J11" s="60"/>
      <c r="K11" s="61"/>
      <c r="L11" s="62"/>
      <c r="M11" s="374"/>
    </row>
    <row r="12" spans="1:14" ht="15" customHeight="1">
      <c r="A12" s="53"/>
      <c r="B12" s="28"/>
      <c r="C12" s="72" t="s">
        <v>165</v>
      </c>
      <c r="D12" s="83"/>
      <c r="E12" s="29" t="s">
        <v>164</v>
      </c>
      <c r="F12" s="30"/>
      <c r="G12" s="31"/>
      <c r="H12" s="28" t="s">
        <v>27</v>
      </c>
      <c r="I12" s="66">
        <v>12</v>
      </c>
      <c r="J12" s="67"/>
      <c r="K12" s="68"/>
      <c r="L12" s="331"/>
      <c r="M12" s="374"/>
    </row>
    <row r="13" spans="1:14" ht="15" customHeight="1">
      <c r="A13" s="52"/>
      <c r="B13" s="24"/>
      <c r="C13" s="25"/>
      <c r="D13" s="82"/>
      <c r="E13" s="25" t="s">
        <v>167</v>
      </c>
      <c r="F13" s="26"/>
      <c r="G13" s="27"/>
      <c r="H13" s="24"/>
      <c r="I13" s="59"/>
      <c r="J13" s="60"/>
      <c r="K13" s="61"/>
      <c r="L13" s="62"/>
      <c r="M13" s="374"/>
    </row>
    <row r="14" spans="1:14" ht="15" customHeight="1">
      <c r="A14" s="53"/>
      <c r="B14" s="28"/>
      <c r="C14" s="72"/>
      <c r="D14" s="83"/>
      <c r="E14" s="29" t="s">
        <v>642</v>
      </c>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168</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443" priority="30" stopIfTrue="1" operator="between">
      <formula>0.9999</formula>
      <formula>1.0001</formula>
    </cfRule>
  </conditionalFormatting>
  <conditionalFormatting sqref="J8 J10 J12 J14:K14">
    <cfRule type="expression" dxfId="1442" priority="5" stopIfTrue="1">
      <formula>ISERROR(J8)</formula>
    </cfRule>
  </conditionalFormatting>
  <conditionalFormatting sqref="K6:K8">
    <cfRule type="expression" dxfId="1441" priority="15" stopIfTrue="1">
      <formula>ISERROR(K6)</formula>
    </cfRule>
  </conditionalFormatting>
  <conditionalFormatting sqref="K10:K12">
    <cfRule type="expression" dxfId="1440" priority="12" stopIfTrue="1">
      <formula>ISERROR(K10)</formula>
    </cfRule>
  </conditionalFormatting>
  <conditionalFormatting sqref="L5">
    <cfRule type="expression" dxfId="1439" priority="34" stopIfTrue="1">
      <formula>ISERROR(L5)</formula>
    </cfRule>
  </conditionalFormatting>
  <conditionalFormatting sqref="L7">
    <cfRule type="expression" dxfId="1438" priority="2" stopIfTrue="1">
      <formula>ISERROR(L7)</formula>
    </cfRule>
  </conditionalFormatting>
  <conditionalFormatting sqref="L9 L13 L15 J16:K16 L17 J18:K18 L19 J20:K20 L21 J22:K22 L23 J24:K24 L25 J26:K26 L27 J28:K28 L29 J30:K30 L31 J32:K32 K34">
    <cfRule type="expression" dxfId="1437" priority="39" stopIfTrue="1">
      <formula>ISERROR(J9)</formula>
    </cfRule>
  </conditionalFormatting>
  <conditionalFormatting sqref="L11">
    <cfRule type="expression" dxfId="1436" priority="1" stopIfTrue="1">
      <formula>ISERROR(L11)</formula>
    </cfRule>
  </conditionalFormatting>
  <conditionalFormatting sqref="N6">
    <cfRule type="expression" dxfId="1435" priority="8" stopIfTrue="1">
      <formula>ISERROR(N6)</formula>
    </cfRule>
  </conditionalFormatting>
  <conditionalFormatting sqref="N8:N12 N14 N16 N18 N24 N26 N28 N30 N32">
    <cfRule type="expression" dxfId="1434" priority="7" stopIfTrue="1">
      <formula>ISERROR(N8)</formula>
    </cfRule>
  </conditionalFormatting>
  <conditionalFormatting sqref="N20:N22">
    <cfRule type="expression" dxfId="1433" priority="6" stopIfTrue="1">
      <formula>ISERROR(N20)</formula>
    </cfRule>
  </conditionalFormatting>
  <conditionalFormatting sqref="N34">
    <cfRule type="expression" dxfId="1432" priority="9"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4ECD7-BA87-47DB-A8BC-5870E43260A0}">
  <dimension ref="A1:AF34"/>
  <sheetViews>
    <sheetView showGridLines="0" showZeros="0" view="pageBreakPreview" zoomScale="87" zoomScaleNormal="80" zoomScaleSheetLayoutView="87" workbookViewId="0">
      <pane ySplit="4" topLeftCell="A5" activePane="bottomLeft" state="frozenSplit"/>
      <selection activeCell="G24" sqref="G24"/>
      <selection pane="bottomLeft" activeCell="E17" sqref="E1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8" width="11.875" style="1" customWidth="1"/>
    <col min="19" max="19" width="13" style="1" customWidth="1"/>
    <col min="20" max="22" width="14.625" style="13" customWidth="1"/>
    <col min="23" max="23" width="14.625" style="4" customWidth="1"/>
    <col min="24" max="30" width="9" style="1"/>
    <col min="31" max="32" width="21.75" style="1" customWidth="1"/>
    <col min="33" max="16384" width="9" style="1"/>
  </cols>
  <sheetData>
    <row r="1" spans="1:32" ht="15" customHeight="1">
      <c r="B1" s="396" t="s">
        <v>11</v>
      </c>
      <c r="C1" s="397"/>
      <c r="D1" s="398"/>
      <c r="E1" s="396" t="s">
        <v>12</v>
      </c>
      <c r="F1" s="19"/>
      <c r="G1" s="398"/>
      <c r="H1" s="392" t="s">
        <v>4</v>
      </c>
      <c r="I1" s="392" t="s">
        <v>13</v>
      </c>
      <c r="J1" s="392" t="s">
        <v>14</v>
      </c>
      <c r="K1" s="392" t="s">
        <v>15</v>
      </c>
      <c r="L1" s="394" t="s">
        <v>16</v>
      </c>
      <c r="M1" s="462"/>
      <c r="N1" s="464" t="s">
        <v>9</v>
      </c>
      <c r="O1" s="465"/>
      <c r="P1" s="465"/>
      <c r="Q1" s="465"/>
      <c r="R1" s="465"/>
      <c r="S1" s="466"/>
      <c r="T1" s="459" t="s">
        <v>5</v>
      </c>
      <c r="U1" s="460"/>
      <c r="V1" s="460"/>
      <c r="W1" s="461"/>
      <c r="AE1" s="5" t="s">
        <v>16</v>
      </c>
      <c r="AF1" s="5" t="s">
        <v>16</v>
      </c>
    </row>
    <row r="2" spans="1:32" ht="15" customHeight="1">
      <c r="B2" s="399"/>
      <c r="C2" s="400"/>
      <c r="D2" s="401"/>
      <c r="E2" s="399"/>
      <c r="F2" s="19"/>
      <c r="G2" s="401"/>
      <c r="H2" s="393"/>
      <c r="I2" s="393"/>
      <c r="J2" s="393"/>
      <c r="K2" s="393"/>
      <c r="L2" s="395"/>
      <c r="M2" s="463"/>
      <c r="N2" s="100" t="s">
        <v>0</v>
      </c>
      <c r="O2" s="101" t="s">
        <v>1</v>
      </c>
      <c r="P2" s="102" t="s">
        <v>2</v>
      </c>
      <c r="Q2" s="103" t="s">
        <v>3</v>
      </c>
      <c r="R2" s="104" t="s">
        <v>24</v>
      </c>
      <c r="S2" s="98" t="s">
        <v>25</v>
      </c>
      <c r="T2" s="105"/>
      <c r="U2" s="106"/>
      <c r="V2" s="98"/>
      <c r="W2" s="99" t="s">
        <v>26</v>
      </c>
      <c r="AE2" s="5" t="s">
        <v>16</v>
      </c>
      <c r="AF2" s="5" t="s">
        <v>16</v>
      </c>
    </row>
    <row r="3" spans="1:32" ht="15" customHeight="1">
      <c r="A3" s="52"/>
      <c r="B3" s="55"/>
      <c r="C3" s="56"/>
      <c r="D3" s="26"/>
      <c r="E3" s="25"/>
      <c r="F3" s="26"/>
      <c r="G3" s="27"/>
      <c r="H3" s="58"/>
      <c r="I3" s="59"/>
      <c r="J3" s="60"/>
      <c r="K3" s="61"/>
      <c r="L3" s="62"/>
      <c r="M3" s="6"/>
      <c r="N3" s="87" t="s">
        <v>22</v>
      </c>
      <c r="O3" s="88" t="s">
        <v>23</v>
      </c>
      <c r="P3" s="91"/>
      <c r="Q3" s="92"/>
      <c r="R3" s="93"/>
      <c r="S3" s="58"/>
      <c r="T3" s="15" t="e">
        <f>IF($T$34=SMALL($T$34:$V$34,COUNTIF($T$34:$V$34,"0")+1),"★採用メーカー","")</f>
        <v>#NUM!</v>
      </c>
      <c r="U3" s="16" t="e">
        <f>IF($U$34=SMALL($T$34:$V$34,COUNTIF($T$34:$V$34,"0")+1),"★採用メーカー","")</f>
        <v>#NUM!</v>
      </c>
      <c r="V3" s="17" t="e">
        <f>IF($V$34=SMALL($T$34:$V$34,COUNTIF($T$34:$V$34,"0")+1),"★採用メーカー","")</f>
        <v>#NUM!</v>
      </c>
      <c r="W3" s="107" t="s">
        <v>7</v>
      </c>
      <c r="AE3" s="20" t="s">
        <v>6</v>
      </c>
      <c r="AF3" s="20" t="s">
        <v>8</v>
      </c>
    </row>
    <row r="4" spans="1:32" ht="15" customHeight="1">
      <c r="A4" s="53">
        <f>ROUNDUP(MOD(ROW()-3,32)/2,0)</f>
        <v>1</v>
      </c>
      <c r="B4" s="22" t="s">
        <v>135</v>
      </c>
      <c r="C4" s="85" t="s">
        <v>174</v>
      </c>
      <c r="D4" s="30"/>
      <c r="E4" s="29" t="s">
        <v>175</v>
      </c>
      <c r="F4" s="30"/>
      <c r="G4" s="31"/>
      <c r="H4" s="65"/>
      <c r="I4" s="66"/>
      <c r="J4" s="67"/>
      <c r="K4" s="68"/>
      <c r="L4" s="69"/>
      <c r="M4" s="7"/>
      <c r="N4" s="89">
        <v>1</v>
      </c>
      <c r="O4" s="90">
        <v>0.8</v>
      </c>
      <c r="P4" s="94"/>
      <c r="Q4" s="95"/>
      <c r="R4" s="96"/>
      <c r="S4" s="97"/>
      <c r="T4" s="110"/>
      <c r="U4" s="111"/>
      <c r="V4" s="112"/>
      <c r="W4" s="108">
        <v>1</v>
      </c>
      <c r="AE4" s="23">
        <f>W4</f>
        <v>1</v>
      </c>
      <c r="AF4" s="32">
        <f>IF($T$34=MIN($T$34:$V$34),$T$4,IF($U$34=MIN($T$34:$V$34),$U$4,IF($V$34=MIN($T$34:$V$34),$V$4,"")))</f>
        <v>0</v>
      </c>
    </row>
    <row r="5" spans="1:32" ht="15" customHeight="1">
      <c r="A5" s="52"/>
      <c r="B5" s="24"/>
      <c r="C5" s="25"/>
      <c r="D5" s="82"/>
      <c r="E5" s="25"/>
      <c r="F5" s="26"/>
      <c r="G5" s="27"/>
      <c r="H5" s="24"/>
      <c r="I5" s="59"/>
      <c r="J5" s="60"/>
      <c r="K5" s="61"/>
      <c r="L5" s="62" t="e">
        <f>IF(R6&gt;0,R5,IF(AF6&gt;0,CONCATENATE("見"),IF(R6=0,"")))</f>
        <v>#NUM!</v>
      </c>
      <c r="M5" s="6"/>
      <c r="N5" s="43"/>
      <c r="O5" s="44"/>
      <c r="P5" s="45"/>
      <c r="Q5" s="46"/>
      <c r="R5" s="42" t="str">
        <f>IF(COUNTIF(N5:Q5,"*P*"),"刊行物","")</f>
        <v/>
      </c>
      <c r="S5" s="51" t="str">
        <f>IF(COUNTIF(N5:Q5,"*公表*"),"公表価格","")</f>
        <v/>
      </c>
      <c r="T5" s="8"/>
      <c r="U5" s="9"/>
      <c r="V5" s="10"/>
      <c r="W5" s="2"/>
      <c r="AE5" s="6" t="e">
        <f>IF(R6&gt;0,CONCATENATE("刊行物×",$N$4),IF(AF6&gt;0,CONCATENATE("見×",$W$4),IF(R6=0,"")))</f>
        <v>#NUM!</v>
      </c>
      <c r="AF5" s="6"/>
    </row>
    <row r="6" spans="1:32" ht="15" customHeight="1">
      <c r="A6" s="53">
        <f>ROUNDUP(MOD(ROW()-3,32)/2,0)</f>
        <v>2</v>
      </c>
      <c r="B6" s="28"/>
      <c r="C6" s="72"/>
      <c r="D6" s="83"/>
      <c r="E6" s="29"/>
      <c r="F6" s="30"/>
      <c r="G6" s="31"/>
      <c r="H6" s="28"/>
      <c r="I6" s="66"/>
      <c r="J6" s="75"/>
      <c r="K6" s="68">
        <f>IF(J6="",0,INT($I6*$J6))</f>
        <v>0</v>
      </c>
      <c r="L6" s="69"/>
      <c r="M6" s="7"/>
      <c r="N6" s="34"/>
      <c r="O6" s="39"/>
      <c r="P6" s="37"/>
      <c r="Q6" s="35"/>
      <c r="R6" s="109"/>
      <c r="S6" s="47"/>
      <c r="T6" s="14"/>
      <c r="U6" s="11"/>
      <c r="V6" s="12"/>
      <c r="W6" s="3"/>
      <c r="AE6" s="48" t="e">
        <f>IF(R6&gt;0,R6,AF6)</f>
        <v>#NUM!</v>
      </c>
      <c r="AF6" s="3" t="e">
        <f>IF($T$34=SMALL($T$34:$V$34,COUNTIF($T$34:$V$34,"0")+1),T6,IF($U$34=SMALL($T$34:$V$34,COUNTIF($T$34:$V$34,"0")+1),U6,IF($V$34=SMALL($T$34:$V$34,COUNTIF($T$34:$V$34,"0")+1),V6,"")))</f>
        <v>#NUM!</v>
      </c>
    </row>
    <row r="7" spans="1:32" ht="15" customHeight="1">
      <c r="A7" s="52"/>
      <c r="B7" s="24"/>
      <c r="C7" s="25"/>
      <c r="D7" s="82"/>
      <c r="E7" s="25"/>
      <c r="F7" s="26"/>
      <c r="G7" s="27"/>
      <c r="H7" s="24"/>
      <c r="I7" s="59"/>
      <c r="J7" s="60"/>
      <c r="K7" s="61"/>
      <c r="L7" s="62" t="e">
        <f>IF(R8&gt;0,R7,IF(AF8&gt;0,CONCATENATE("見積"),IF(R8=0,"")))</f>
        <v>#NUM!</v>
      </c>
      <c r="M7" s="6"/>
      <c r="N7" s="33"/>
      <c r="O7" s="40"/>
      <c r="P7" s="38"/>
      <c r="Q7" s="36"/>
      <c r="R7" s="42" t="str">
        <f>IF(COUNTIF(N7:Q7,"*P*"),"刊行物","")</f>
        <v/>
      </c>
      <c r="S7" s="51" t="str">
        <f>IF(COUNTIF(N7:R7,"*公表*"),"公表価格","")</f>
        <v/>
      </c>
      <c r="T7" s="8"/>
      <c r="U7" s="9"/>
      <c r="V7" s="10"/>
      <c r="W7" s="2"/>
      <c r="AE7" s="6" t="e">
        <f>IF(R8&gt;0,CONCATENATE("刊行物×",$N$4),IF(AF8&gt;0,CONCATENATE("見×",$W$4),IF(R8=0,"")))</f>
        <v>#NUM!</v>
      </c>
      <c r="AF7" s="6"/>
    </row>
    <row r="8" spans="1:32" ht="15" customHeight="1">
      <c r="A8" s="53">
        <f>ROUNDUP(MOD(ROW()-3,32)/2,0)</f>
        <v>3</v>
      </c>
      <c r="B8" s="28"/>
      <c r="C8" s="72"/>
      <c r="D8" s="83"/>
      <c r="E8" s="29"/>
      <c r="F8" s="30"/>
      <c r="G8" s="31"/>
      <c r="H8" s="28"/>
      <c r="I8" s="66">
        <v>0</v>
      </c>
      <c r="J8" s="67" t="str">
        <f>IF(S8&gt;0,S8,IF(ISERROR(W8),"",W8))</f>
        <v/>
      </c>
      <c r="K8" s="68">
        <f>IF(J8="",0,INT($I8*$J8))</f>
        <v>0</v>
      </c>
      <c r="L8" s="69"/>
      <c r="M8" s="7"/>
      <c r="N8" s="34"/>
      <c r="O8" s="39"/>
      <c r="P8" s="37"/>
      <c r="Q8" s="35"/>
      <c r="R8" s="109"/>
      <c r="S8" s="47">
        <f>IF(COUNTIF(R7,"*公表*"),
IF($O$4*R8&lt;100,ROUND($O$4*R8,0),
IF($O$4*R8&lt;10000,ROUND($O$4*R8,-1),
IF($O$4*R8&lt;100000,ROUND($O$4*R8,-2),
IF($O$4*R8&lt;1000000,ROUND($O$4*R8,-3),
IF($O$4*R8&lt;10000000,ROUND($O$4*R8,-4),
IF($O$4*R8&lt;100000000,ROUND($O$4*R8,-5))))))),
IF($N$4*R8&lt;100,ROUND($N$4*R8,0),
IF($N$4*R8&lt;10000,ROUND($N$4*R8,-1),
IF($N$4*R8&lt;100000,ROUND($N$4*R8,-2),
IF($N$4*R8&lt;1000000,ROUND($N$4*R8,-3),
IF($N$4*R8&lt;10000000,ROUND($N$4*R8,-4),
IF($N$4*R8&lt;100000000,ROUND($N$4*R8,-5),"")))))))</f>
        <v>0</v>
      </c>
      <c r="T8" s="14"/>
      <c r="U8" s="11"/>
      <c r="V8" s="12"/>
      <c r="W8" s="3" t="e">
        <f>IF($W$4*AF8&lt;100,ROUND($W$4*AF8,0),
IF($W$4*AF8&lt;10000,ROUND($W$4*AF8,-1),
IF($W$4*AF8&lt;100000,ROUND($W$4*AF8,-2),
IF($W$4*AF8&lt;1000000,ROUND($W$4*AF8,-3),
IF($W$4*AF8&lt;10000000,ROUND($W$4*AF8,-4),
IF($W$4*AF8&lt;100000000,ROUND($W$4*AF8,-5),
ROUND($W$4*AF8,-6)))))))</f>
        <v>#NUM!</v>
      </c>
      <c r="AE8" s="48" t="e">
        <f>IF(R8&gt;0,R8,AF8)</f>
        <v>#NUM!</v>
      </c>
      <c r="AF8" s="3" t="e">
        <f>IF($T$34=SMALL($T$34:$V$34,COUNTIF($T$34:$V$34,"0")+1),T8,IF($U$34=SMALL($T$34:$V$34,COUNTIF($T$34:$V$34,"0")+1),U8,IF($V$34=SMALL($T$34:$V$34,COUNTIF($T$34:$V$34,"0")+1),V8,"")))</f>
        <v>#NUM!</v>
      </c>
    </row>
    <row r="9" spans="1:32" ht="15" customHeight="1">
      <c r="A9" s="52"/>
      <c r="B9" s="24"/>
      <c r="C9" s="25"/>
      <c r="D9" s="82"/>
      <c r="E9" s="25"/>
      <c r="F9" s="26"/>
      <c r="G9" s="27"/>
      <c r="H9" s="24"/>
      <c r="I9" s="59"/>
      <c r="J9" s="60"/>
      <c r="K9" s="61"/>
      <c r="L9" s="62" t="e">
        <f>IF(R10&gt;0,R9,IF(AF10&gt;0,CONCATENATE("見積"),IF(R10=0,"")))</f>
        <v>#NUM!</v>
      </c>
      <c r="M9" s="6"/>
      <c r="N9" s="33"/>
      <c r="O9" s="40"/>
      <c r="P9" s="36"/>
      <c r="Q9" s="36"/>
      <c r="R9" s="42"/>
      <c r="S9" s="51"/>
      <c r="T9" s="8"/>
      <c r="U9" s="9"/>
      <c r="V9" s="10"/>
      <c r="W9" s="2"/>
      <c r="AE9" s="6" t="e">
        <f>IF(R10&gt;0,CONCATENATE("刊行物×",$N$4),IF(AF10&gt;0,CONCATENATE("見×",$W$4),IF(R10=0,"")))</f>
        <v>#NUM!</v>
      </c>
      <c r="AF9" s="6"/>
    </row>
    <row r="10" spans="1:32" ht="15" customHeight="1">
      <c r="A10" s="53">
        <f>ROUNDUP(MOD(ROW()-3,32)/2,0)</f>
        <v>4</v>
      </c>
      <c r="B10" s="28"/>
      <c r="C10" s="72" t="s">
        <v>1627</v>
      </c>
      <c r="D10" s="83"/>
      <c r="E10" s="29"/>
      <c r="F10" s="30"/>
      <c r="G10" s="31"/>
      <c r="H10" s="28" t="s">
        <v>48</v>
      </c>
      <c r="I10" s="66">
        <v>9.1</v>
      </c>
      <c r="J10" s="67">
        <v>320</v>
      </c>
      <c r="K10" s="68">
        <f>IF(J10="",0,INT($I10*$J10))</f>
        <v>2912</v>
      </c>
      <c r="L10" s="69"/>
      <c r="M10" s="7"/>
      <c r="N10" s="34"/>
      <c r="O10" s="39"/>
      <c r="P10" s="37"/>
      <c r="Q10" s="35"/>
      <c r="R10" s="109"/>
      <c r="S10" s="47"/>
      <c r="T10" s="14"/>
      <c r="U10" s="11"/>
      <c r="V10" s="12"/>
      <c r="W10" s="3" t="e">
        <f>IF($W$4*AF10&lt;100,ROUND($W$4*AF10,0),
IF($W$4*AF10&lt;10000,ROUND($W$4*AF10,-1),
IF($W$4*AF10&lt;100000,ROUND($W$4*AF10,-2),
IF($W$4*AF10&lt;1000000,ROUND($W$4*AF10,-3),
IF($W$4*AF10&lt;10000000,ROUND($W$4*AF10,-4),
IF($W$4*AF10&lt;100000000,ROUND($W$4*AF10,-5),
ROUND($W$4*AF10,-6)))))))</f>
        <v>#NUM!</v>
      </c>
      <c r="AE10" s="48" t="e">
        <f>IF(R10&gt;0,R10,AF10)</f>
        <v>#NUM!</v>
      </c>
      <c r="AF10" s="3" t="e">
        <f>IF($T$34=SMALL($T$34:$V$34,COUNTIF($T$34:$V$34,"0")+1),T10,IF($U$34=SMALL($T$34:$V$34,COUNTIF($T$34:$V$34,"0")+1),U10,IF($V$34=SMALL($T$34:$V$34,COUNTIF($T$34:$V$34,"0")+1),V10,"")))</f>
        <v>#NUM!</v>
      </c>
    </row>
    <row r="11" spans="1:32" ht="15" customHeight="1">
      <c r="A11" s="52"/>
      <c r="B11" s="24"/>
      <c r="C11" s="25"/>
      <c r="D11" s="82"/>
      <c r="E11" s="25" t="s">
        <v>41</v>
      </c>
      <c r="F11" s="26"/>
      <c r="G11" s="27"/>
      <c r="H11" s="24"/>
      <c r="I11" s="59"/>
      <c r="J11" s="60"/>
      <c r="K11" s="61"/>
      <c r="L11" s="62"/>
      <c r="M11" s="6"/>
      <c r="N11" s="33"/>
      <c r="O11" s="40"/>
      <c r="P11" s="38"/>
      <c r="Q11" s="36"/>
      <c r="R11" s="42"/>
      <c r="S11" s="51"/>
      <c r="T11" s="8"/>
      <c r="U11" s="9"/>
      <c r="V11" s="10"/>
      <c r="W11" s="2"/>
      <c r="AE11" s="6" t="e">
        <f>IF(R12&gt;0,CONCATENATE("刊行物×",$N$4),IF(AF12&gt;0,CONCATENATE("見×",$W$4),IF(R12=0,"")))</f>
        <v>#NUM!</v>
      </c>
      <c r="AF11" s="6"/>
    </row>
    <row r="12" spans="1:32" ht="15" customHeight="1">
      <c r="A12" s="53">
        <f>ROUNDUP(MOD(ROW()-3,32)/2,0)</f>
        <v>5</v>
      </c>
      <c r="B12" s="28"/>
      <c r="C12" s="72" t="s">
        <v>43</v>
      </c>
      <c r="D12" s="83"/>
      <c r="E12" s="29" t="s">
        <v>40</v>
      </c>
      <c r="F12" s="30"/>
      <c r="G12" s="31"/>
      <c r="H12" s="28" t="s">
        <v>39</v>
      </c>
      <c r="I12" s="66">
        <v>10.4</v>
      </c>
      <c r="J12" s="67">
        <v>3600</v>
      </c>
      <c r="K12" s="68">
        <f>IF(J12="",0,INT($I12*$J12))</f>
        <v>37440</v>
      </c>
      <c r="L12" s="69"/>
      <c r="M12" s="7"/>
      <c r="N12" s="34"/>
      <c r="O12" s="39"/>
      <c r="P12" s="113"/>
      <c r="Q12" s="35"/>
      <c r="R12" s="109"/>
      <c r="S12" s="47"/>
      <c r="T12" s="14"/>
      <c r="U12" s="11"/>
      <c r="V12" s="12"/>
      <c r="W12" s="3" t="e">
        <f>IF($W$4*AF12&lt;100,ROUND($W$4*AF12,0),
IF($W$4*AF12&lt;10000,ROUND($W$4*AF12,-1),
IF($W$4*AF12&lt;100000,ROUND($W$4*AF12,-2),
IF($W$4*AF12&lt;1000000,ROUND($W$4*AF12,-3),
IF($W$4*AF12&lt;10000000,ROUND($W$4*AF12,-4),
IF($W$4*AF12&lt;100000000,ROUND($W$4*AF12,-5),
ROUND($W$4*AF12,-6)))))))</f>
        <v>#NUM!</v>
      </c>
      <c r="AE12" s="48" t="e">
        <f>IF(R12&gt;0,R12,AF12)</f>
        <v>#NUM!</v>
      </c>
      <c r="AF12" s="3" t="e">
        <f>IF($T$34=SMALL($T$34:$V$34,COUNTIF($T$34:$V$34,"0")+1),T12,IF($U$34=SMALL($T$34:$V$34,COUNTIF($T$34:$V$34,"0")+1),U12,IF($V$34=SMALL($T$34:$V$34,COUNTIF($T$34:$V$34,"0")+1),V12,"")))</f>
        <v>#NUM!</v>
      </c>
    </row>
    <row r="13" spans="1:32" ht="15" customHeight="1">
      <c r="A13" s="52"/>
      <c r="B13" s="24"/>
      <c r="C13" s="25"/>
      <c r="D13" s="82"/>
      <c r="E13" s="25"/>
      <c r="F13" s="26"/>
      <c r="G13" s="27"/>
      <c r="H13" s="24"/>
      <c r="I13" s="59"/>
      <c r="J13" s="60"/>
      <c r="K13" s="61"/>
      <c r="L13" s="62"/>
      <c r="M13" s="6"/>
      <c r="N13" s="33"/>
      <c r="O13" s="40"/>
      <c r="P13" s="38"/>
      <c r="Q13" s="36"/>
      <c r="R13" s="42"/>
      <c r="S13" s="51"/>
      <c r="T13" s="8"/>
      <c r="U13" s="9"/>
      <c r="V13" s="10"/>
      <c r="W13" s="2"/>
      <c r="AE13" s="6" t="e">
        <f>IF(R14&gt;0,CONCATENATE("刊行物×",$N$4),IF(AF14&gt;0,CONCATENATE("見×",$W$4),IF(R14=0,"")))</f>
        <v>#NUM!</v>
      </c>
      <c r="AF13" s="6"/>
    </row>
    <row r="14" spans="1:32" ht="15" customHeight="1">
      <c r="A14" s="53">
        <f>ROUNDUP(MOD(ROW()-3,32)/2,0)</f>
        <v>6</v>
      </c>
      <c r="B14" s="28"/>
      <c r="C14" s="72" t="s">
        <v>51</v>
      </c>
      <c r="D14" s="83"/>
      <c r="E14" s="29" t="s">
        <v>50</v>
      </c>
      <c r="F14" s="30"/>
      <c r="G14" s="31"/>
      <c r="H14" s="28" t="s">
        <v>48</v>
      </c>
      <c r="I14" s="66">
        <v>7.2</v>
      </c>
      <c r="J14" s="67">
        <v>9600</v>
      </c>
      <c r="K14" s="68">
        <f>IF(J14="",0,INT($I14*$J14))</f>
        <v>69120</v>
      </c>
      <c r="L14" s="69"/>
      <c r="M14" s="7"/>
      <c r="N14" s="34"/>
      <c r="O14" s="39"/>
      <c r="P14" s="113"/>
      <c r="Q14" s="35"/>
      <c r="R14" s="109"/>
      <c r="S14" s="47"/>
      <c r="T14" s="14"/>
      <c r="U14" s="11"/>
      <c r="V14" s="12"/>
      <c r="W14" s="3" t="e">
        <f>IF($W$4*AF14&lt;100,ROUND($W$4*AF14,0),
IF($W$4*AF14&lt;10000,ROUND($W$4*AF14,-1),
IF($W$4*AF14&lt;100000,ROUND($W$4*AF14,-2),
IF($W$4*AF14&lt;1000000,ROUND($W$4*AF14,-3),
IF($W$4*AF14&lt;10000000,ROUND($W$4*AF14,-4),
IF($W$4*AF14&lt;100000000,ROUND($W$4*AF14,-5),
ROUND($W$4*AF14,-6)))))))</f>
        <v>#NUM!</v>
      </c>
      <c r="AE14" s="48" t="e">
        <f>IF(R14&gt;0,R14,AF14)</f>
        <v>#NUM!</v>
      </c>
      <c r="AF14" s="3" t="e">
        <f>IF($T$34=SMALL($T$34:$V$34,COUNTIF($T$34:$V$34,"0")+1),T14,IF($U$34=SMALL($T$34:$V$34,COUNTIF($T$34:$V$34,"0")+1),U14,IF($V$34=SMALL($T$34:$V$34,COUNTIF($T$34:$V$34,"0")+1),V14,"")))</f>
        <v>#NUM!</v>
      </c>
    </row>
    <row r="15" spans="1:32" ht="15" customHeight="1">
      <c r="A15" s="52"/>
      <c r="B15" s="24"/>
      <c r="C15" s="25"/>
      <c r="D15" s="82"/>
      <c r="E15" s="25"/>
      <c r="F15" s="26"/>
      <c r="G15" s="27"/>
      <c r="H15" s="24"/>
      <c r="I15" s="59"/>
      <c r="J15" s="60"/>
      <c r="K15" s="61"/>
      <c r="L15" s="62"/>
      <c r="M15" s="6"/>
      <c r="N15" s="33"/>
      <c r="O15" s="40"/>
      <c r="P15" s="38"/>
      <c r="Q15" s="36"/>
      <c r="R15" s="42"/>
      <c r="S15" s="51"/>
      <c r="T15" s="8"/>
      <c r="U15" s="9"/>
      <c r="V15" s="10"/>
      <c r="W15" s="2"/>
      <c r="AE15" s="6" t="e">
        <f>IF(R16&gt;0,CONCATENATE("刊行物×",$N$4),IF(AF16&gt;0,CONCATENATE("見×",$W$4),IF(R16=0,"")))</f>
        <v>#NUM!</v>
      </c>
      <c r="AF15" s="6"/>
    </row>
    <row r="16" spans="1:32" ht="15" customHeight="1">
      <c r="A16" s="53">
        <f>ROUNDUP(MOD(ROW()-3,32)/2,0)</f>
        <v>7</v>
      </c>
      <c r="B16" s="28"/>
      <c r="C16" s="72" t="s">
        <v>52</v>
      </c>
      <c r="D16" s="83"/>
      <c r="E16" s="29" t="s">
        <v>50</v>
      </c>
      <c r="F16" s="30"/>
      <c r="G16" s="31"/>
      <c r="H16" s="28" t="s">
        <v>48</v>
      </c>
      <c r="I16" s="66">
        <v>1</v>
      </c>
      <c r="J16" s="67">
        <v>5000</v>
      </c>
      <c r="K16" s="68">
        <f>IF(J16="",0,INT($I16*$J16))</f>
        <v>5000</v>
      </c>
      <c r="L16" s="69"/>
      <c r="M16" s="7"/>
      <c r="N16" s="34"/>
      <c r="O16" s="39"/>
      <c r="P16" s="113"/>
      <c r="Q16" s="35"/>
      <c r="R16" s="109"/>
      <c r="S16" s="47"/>
      <c r="T16" s="14"/>
      <c r="U16" s="11"/>
      <c r="V16" s="12"/>
      <c r="W16" s="3" t="e">
        <f>IF($W$4*AF16&lt;100,ROUND($W$4*AF16,0),
IF($W$4*AF16&lt;10000,ROUND($W$4*AF16,-1),
IF($W$4*AF16&lt;100000,ROUND($W$4*AF16,-2),
IF($W$4*AF16&lt;1000000,ROUND($W$4*AF16,-3),
IF($W$4*AF16&lt;10000000,ROUND($W$4*AF16,-4),
IF($W$4*AF16&lt;100000000,ROUND($W$4*AF16,-5),
ROUND($W$4*AF16,-6)))))))</f>
        <v>#NUM!</v>
      </c>
      <c r="AE16" s="48" t="e">
        <f>IF(R16&gt;0,R16,AF16)</f>
        <v>#NUM!</v>
      </c>
      <c r="AF16" s="3" t="e">
        <f>IF($T$34=SMALL($T$34:$V$34,COUNTIF($T$34:$V$34,"0")+1),T16,IF($U$34=SMALL($T$34:$V$34,COUNTIF($T$34:$V$34,"0")+1),U16,IF($V$34=SMALL($T$34:$V$34,COUNTIF($T$34:$V$34,"0")+1),V16,"")))</f>
        <v>#NUM!</v>
      </c>
    </row>
    <row r="17" spans="1:32" ht="15" customHeight="1">
      <c r="A17" s="52"/>
      <c r="B17" s="24"/>
      <c r="C17" s="25"/>
      <c r="D17" s="82"/>
      <c r="E17" s="25"/>
      <c r="F17" s="26"/>
      <c r="G17" s="27"/>
      <c r="H17" s="24"/>
      <c r="I17" s="59"/>
      <c r="J17" s="60"/>
      <c r="K17" s="61"/>
      <c r="L17" s="62"/>
      <c r="M17" s="6"/>
      <c r="N17" s="33"/>
      <c r="O17" s="40"/>
      <c r="P17" s="38"/>
      <c r="Q17" s="36"/>
      <c r="R17" s="42"/>
      <c r="S17" s="51"/>
      <c r="T17" s="8"/>
      <c r="U17" s="9"/>
      <c r="V17" s="10"/>
      <c r="W17" s="2"/>
      <c r="AE17" s="6" t="e">
        <f>IF(R18&gt;0,CONCATENATE("刊行物×",$N$4),IF(AF18&gt;0,CONCATENATE("見×",$W$4),IF(R18=0,"")))</f>
        <v>#NUM!</v>
      </c>
      <c r="AF17" s="6"/>
    </row>
    <row r="18" spans="1:32" ht="15" customHeight="1">
      <c r="A18" s="53">
        <f>ROUNDUP(MOD(ROW()-3,32)/2,0)</f>
        <v>8</v>
      </c>
      <c r="B18" s="28"/>
      <c r="C18" s="72" t="s">
        <v>53</v>
      </c>
      <c r="D18" s="83"/>
      <c r="E18" s="29" t="s">
        <v>57</v>
      </c>
      <c r="F18" s="30"/>
      <c r="G18" s="31"/>
      <c r="H18" s="28" t="s">
        <v>39</v>
      </c>
      <c r="I18" s="66">
        <v>10.4</v>
      </c>
      <c r="J18" s="67">
        <v>600</v>
      </c>
      <c r="K18" s="68">
        <f>IF(J18="",0,INT($I18*$J18))</f>
        <v>6240</v>
      </c>
      <c r="L18" s="69"/>
      <c r="M18" s="7"/>
      <c r="N18" s="34"/>
      <c r="O18" s="39"/>
      <c r="P18" s="113"/>
      <c r="Q18" s="35"/>
      <c r="R18" s="109"/>
      <c r="S18" s="47"/>
      <c r="T18" s="14"/>
      <c r="U18" s="11"/>
      <c r="V18" s="12"/>
      <c r="W18" s="3" t="e">
        <f>IF($W$4*AF18&lt;100,ROUND($W$4*AF18,0),
IF($W$4*AF18&lt;10000,ROUND($W$4*AF18,-1),
IF($W$4*AF18&lt;100000,ROUND($W$4*AF18,-2),
IF($W$4*AF18&lt;1000000,ROUND($W$4*AF18,-3),
IF($W$4*AF18&lt;10000000,ROUND($W$4*AF18,-4),
IF($W$4*AF18&lt;100000000,ROUND($W$4*AF18,-5),
ROUND($W$4*AF18,-6)))))))</f>
        <v>#NUM!</v>
      </c>
      <c r="AE18" s="48" t="e">
        <f>IF(R18&gt;0,R18,AF18)</f>
        <v>#NUM!</v>
      </c>
      <c r="AF18" s="3" t="e">
        <f>IF($T$34=SMALL($T$34:$V$34,COUNTIF($T$34:$V$34,"0")+1),T18,IF($U$34=SMALL($T$34:$V$34,COUNTIF($T$34:$V$34,"0")+1),U18,IF($V$34=SMALL($T$34:$V$34,COUNTIF($T$34:$V$34,"0")+1),V18,"")))</f>
        <v>#NUM!</v>
      </c>
    </row>
    <row r="19" spans="1:32" ht="15" customHeight="1">
      <c r="A19" s="52"/>
      <c r="B19" s="24"/>
      <c r="C19" s="25"/>
      <c r="D19" s="82"/>
      <c r="E19" s="25"/>
      <c r="F19" s="26"/>
      <c r="G19" s="27"/>
      <c r="H19" s="24"/>
      <c r="I19" s="59"/>
      <c r="J19" s="60"/>
      <c r="K19" s="61"/>
      <c r="L19" s="62" t="s">
        <v>632</v>
      </c>
      <c r="M19" s="6"/>
      <c r="N19" s="33"/>
      <c r="O19" s="40"/>
      <c r="P19" s="38"/>
      <c r="Q19" s="36"/>
      <c r="R19" s="42"/>
      <c r="S19" s="51" t="str">
        <f>IF(COUNTIF(N19:R19,"*公表*"),"公表価格","")</f>
        <v/>
      </c>
      <c r="T19" s="8"/>
      <c r="U19" s="9"/>
      <c r="V19" s="10"/>
      <c r="W19" s="2"/>
      <c r="AE19" s="6" t="e">
        <f>IF(R20&gt;0,CONCATENATE("刊行物×",$N$4),IF(AF20&gt;0,CONCATENATE("見×",$W$4),IF(R20=0,"")))</f>
        <v>#NUM!</v>
      </c>
      <c r="AF19" s="6"/>
    </row>
    <row r="20" spans="1:32" ht="15" customHeight="1">
      <c r="A20" s="53">
        <f>ROUNDUP(MOD(ROW()-3,32)/2,0)</f>
        <v>9</v>
      </c>
      <c r="B20" s="28"/>
      <c r="C20" s="72" t="s">
        <v>61</v>
      </c>
      <c r="D20" s="83"/>
      <c r="E20" s="29"/>
      <c r="F20" s="30"/>
      <c r="G20" s="31"/>
      <c r="H20" s="28" t="s">
        <v>59</v>
      </c>
      <c r="I20" s="66">
        <v>1</v>
      </c>
      <c r="J20" s="67" t="str">
        <f>IF(S20&gt;0,S20,IF(ISERROR(W20),"",W20))</f>
        <v/>
      </c>
      <c r="K20" s="68" t="e">
        <f>#REF!</f>
        <v>#REF!</v>
      </c>
      <c r="L20" s="69"/>
      <c r="M20" s="7"/>
      <c r="N20" s="34"/>
      <c r="O20" s="39"/>
      <c r="P20" s="37"/>
      <c r="Q20" s="35"/>
      <c r="R20" s="109"/>
      <c r="S20" s="47">
        <f>IF(COUNTIF(R19,"*公表*"),
IF($O$4*R20&lt;100,ROUND($O$4*R20,0),
IF($O$4*R20&lt;10000,ROUND($O$4*R20,-1),
IF($O$4*R20&lt;100000,ROUND($O$4*R20,-2),
IF($O$4*R20&lt;1000000,ROUND($O$4*R20,-3),
IF($O$4*R20&lt;10000000,ROUND($O$4*R20,-4),
IF($O$4*R20&lt;100000000,ROUND($O$4*R20,-5))))))),
IF($N$4*R20&lt;100,ROUND($N$4*R20,0),
IF($N$4*R20&lt;10000,ROUND($N$4*R20,-1),
IF($N$4*R20&lt;100000,ROUND($N$4*R20,-2),
IF($N$4*R20&lt;1000000,ROUND($N$4*R20,-3),
IF($N$4*R20&lt;10000000,ROUND($N$4*R20,-4),
IF($N$4*R20&lt;100000000,ROUND($N$4*R20,-5),"")))))))</f>
        <v>0</v>
      </c>
      <c r="T20" s="14"/>
      <c r="U20" s="11"/>
      <c r="V20" s="12"/>
      <c r="W20" s="3" t="e">
        <f>IF($W$4*AF20&lt;100,ROUND($W$4*AF20,0),
IF($W$4*AF20&lt;10000,ROUND($W$4*AF20,-1),
IF($W$4*AF20&lt;100000,ROUND($W$4*AF20,-2),
IF($W$4*AF20&lt;1000000,ROUND($W$4*AF20,-3),
IF($W$4*AF20&lt;10000000,ROUND($W$4*AF20,-4),
IF($W$4*AF20&lt;100000000,ROUND($W$4*AF20,-5),
ROUND($W$4*AF20,-6)))))))</f>
        <v>#NUM!</v>
      </c>
      <c r="AE20" s="48" t="e">
        <f>IF(R20&gt;0,R20,AF20)</f>
        <v>#NUM!</v>
      </c>
      <c r="AF20" s="3" t="e">
        <f>IF($T$34=SMALL($T$34:$V$34,COUNTIF($T$34:$V$34,"0")+1),T20,IF($U$34=SMALL($T$34:$V$34,COUNTIF($T$34:$V$34,"0")+1),U20,IF($V$34=SMALL($T$34:$V$34,COUNTIF($T$34:$V$34,"0")+1),V20,"")))</f>
        <v>#NUM!</v>
      </c>
    </row>
    <row r="21" spans="1:32" ht="15" customHeight="1">
      <c r="A21" s="52"/>
      <c r="B21" s="24"/>
      <c r="C21" s="25"/>
      <c r="D21" s="82"/>
      <c r="E21" s="25"/>
      <c r="F21" s="26"/>
      <c r="G21" s="27"/>
      <c r="H21" s="24"/>
      <c r="I21" s="59"/>
      <c r="J21" s="60"/>
      <c r="K21" s="61"/>
      <c r="L21" s="62" t="s">
        <v>632</v>
      </c>
      <c r="M21" s="6"/>
      <c r="N21" s="33"/>
      <c r="O21" s="40"/>
      <c r="P21" s="38"/>
      <c r="Q21" s="36"/>
      <c r="R21" s="42"/>
      <c r="S21" s="51" t="str">
        <f>IF(COUNTIF(N21:R21,"*公表*"),"公表価格","")</f>
        <v/>
      </c>
      <c r="T21" s="8"/>
      <c r="U21" s="9"/>
      <c r="V21" s="10"/>
      <c r="W21" s="2"/>
      <c r="AE21" s="6" t="e">
        <f>IF(R22&gt;0,CONCATENATE("刊行物×",$N$4),IF(AF22&gt;0,CONCATENATE("見×",$W$4),IF(R22=0,"")))</f>
        <v>#NUM!</v>
      </c>
      <c r="AF21" s="6"/>
    </row>
    <row r="22" spans="1:32" ht="15" customHeight="1">
      <c r="A22" s="53">
        <f>ROUNDUP(MOD(ROW()-3,32)/2,0)</f>
        <v>10</v>
      </c>
      <c r="B22" s="28"/>
      <c r="C22" s="72" t="s">
        <v>62</v>
      </c>
      <c r="D22" s="83"/>
      <c r="E22" s="29"/>
      <c r="F22" s="30"/>
      <c r="G22" s="31"/>
      <c r="H22" s="28" t="s">
        <v>59</v>
      </c>
      <c r="I22" s="66">
        <v>1</v>
      </c>
      <c r="J22" s="67" t="str">
        <f>IF(S22&gt;0,S22,IF(ISERROR(W22),"",W22))</f>
        <v/>
      </c>
      <c r="K22" s="68" t="e">
        <f>#REF!</f>
        <v>#REF!</v>
      </c>
      <c r="L22" s="69"/>
      <c r="M22" s="7"/>
      <c r="N22" s="34"/>
      <c r="O22" s="39"/>
      <c r="P22" s="37"/>
      <c r="Q22" s="35"/>
      <c r="R22" s="109"/>
      <c r="S22" s="47">
        <f>IF(COUNTIF(R21,"*公表*"),
IF($O$4*R22&lt;100,ROUND($O$4*R22,0),
IF($O$4*R22&lt;10000,ROUND($O$4*R22,-1),
IF($O$4*R22&lt;100000,ROUND($O$4*R22,-2),
IF($O$4*R22&lt;1000000,ROUND($O$4*R22,-3),
IF($O$4*R22&lt;10000000,ROUND($O$4*R22,-4),
IF($O$4*R22&lt;100000000,ROUND($O$4*R22,-5))))))),
IF($N$4*R22&lt;100,ROUND($N$4*R22,0),
IF($N$4*R22&lt;10000,ROUND($N$4*R22,-1),
IF($N$4*R22&lt;100000,ROUND($N$4*R22,-2),
IF($N$4*R22&lt;1000000,ROUND($N$4*R22,-3),
IF($N$4*R22&lt;10000000,ROUND($N$4*R22,-4),
IF($N$4*R22&lt;100000000,ROUND($N$4*R22,-5),"")))))))</f>
        <v>0</v>
      </c>
      <c r="T22" s="14"/>
      <c r="U22" s="11"/>
      <c r="V22" s="12"/>
      <c r="W22" s="3" t="e">
        <f>IF($W$4*AF22&lt;100,ROUND($W$4*AF22,0),
IF($W$4*AF22&lt;10000,ROUND($W$4*AF22,-1),
IF($W$4*AF22&lt;100000,ROUND($W$4*AF22,-2),
IF($W$4*AF22&lt;1000000,ROUND($W$4*AF22,-3),
IF($W$4*AF22&lt;10000000,ROUND($W$4*AF22,-4),
IF($W$4*AF22&lt;100000000,ROUND($W$4*AF22,-5),
ROUND($W$4*AF22,-6)))))))</f>
        <v>#NUM!</v>
      </c>
      <c r="AE22" s="48" t="e">
        <f>IF(R22&gt;0,R22,AF22)</f>
        <v>#NUM!</v>
      </c>
      <c r="AF22" s="3" t="e">
        <f>IF($T$34=SMALL($T$34:$V$34,COUNTIF($T$34:$V$34,"0")+1),T22,IF($U$34=SMALL($T$34:$V$34,COUNTIF($T$34:$V$34,"0")+1),U22,IF($V$34=SMALL($T$34:$V$34,COUNTIF($T$34:$V$34,"0")+1),V22,"")))</f>
        <v>#NUM!</v>
      </c>
    </row>
    <row r="23" spans="1:32" ht="15" customHeight="1">
      <c r="A23" s="52"/>
      <c r="B23" s="24"/>
      <c r="C23" s="25"/>
      <c r="D23" s="82"/>
      <c r="E23" s="25"/>
      <c r="F23" s="26"/>
      <c r="G23" s="27"/>
      <c r="H23" s="24"/>
      <c r="I23" s="59"/>
      <c r="J23" s="60"/>
      <c r="K23" s="61"/>
      <c r="L23" s="62" t="s">
        <v>632</v>
      </c>
      <c r="M23" s="6"/>
      <c r="N23" s="33"/>
      <c r="O23" s="40"/>
      <c r="P23" s="38"/>
      <c r="Q23" s="36"/>
      <c r="R23" s="42"/>
      <c r="S23" s="51" t="str">
        <f>IF(COUNTIF(N23:R23,"*公表*"),"公表価格","")</f>
        <v/>
      </c>
      <c r="T23" s="8"/>
      <c r="U23" s="9"/>
      <c r="V23" s="10"/>
      <c r="W23" s="2"/>
      <c r="AE23" s="6" t="e">
        <f>IF(R24&gt;0,CONCATENATE("刊行物×",$N$4),IF(AF24&gt;0,CONCATENATE("見×",$W$4),IF(R24=0,"")))</f>
        <v>#NUM!</v>
      </c>
      <c r="AF23" s="6"/>
    </row>
    <row r="24" spans="1:32" ht="15" customHeight="1">
      <c r="A24" s="53">
        <f>ROUNDUP(MOD(ROW()-3,32)/2,0)</f>
        <v>11</v>
      </c>
      <c r="B24" s="28"/>
      <c r="C24" s="72" t="s">
        <v>63</v>
      </c>
      <c r="D24" s="83"/>
      <c r="E24" s="29"/>
      <c r="F24" s="30"/>
      <c r="G24" s="31"/>
      <c r="H24" s="28" t="s">
        <v>59</v>
      </c>
      <c r="I24" s="66">
        <v>1</v>
      </c>
      <c r="J24" s="67" t="str">
        <f>IF(S24&gt;0,S24,IF(ISERROR(W24),"",W24))</f>
        <v/>
      </c>
      <c r="K24" s="68" t="e">
        <f>#REF!</f>
        <v>#REF!</v>
      </c>
      <c r="L24" s="69"/>
      <c r="M24" s="7"/>
      <c r="N24" s="34"/>
      <c r="O24" s="39"/>
      <c r="P24" s="37"/>
      <c r="Q24" s="35"/>
      <c r="R24" s="109"/>
      <c r="S24" s="47">
        <f>IF(COUNTIF(R23,"*公表*"),
IF($O$4*R24&lt;100,ROUND($O$4*R24,0),
IF($O$4*R24&lt;10000,ROUND($O$4*R24,-1),
IF($O$4*R24&lt;100000,ROUND($O$4*R24,-2),
IF($O$4*R24&lt;1000000,ROUND($O$4*R24,-3),
IF($O$4*R24&lt;10000000,ROUND($O$4*R24,-4),
IF($O$4*R24&lt;100000000,ROUND($O$4*R24,-5))))))),
IF($N$4*R24&lt;100,ROUND($N$4*R24,0),
IF($N$4*R24&lt;10000,ROUND($N$4*R24,-1),
IF($N$4*R24&lt;100000,ROUND($N$4*R24,-2),
IF($N$4*R24&lt;1000000,ROUND($N$4*R24,-3),
IF($N$4*R24&lt;10000000,ROUND($N$4*R24,-4),
IF($N$4*R24&lt;100000000,ROUND($N$4*R24,-5),"")))))))</f>
        <v>0</v>
      </c>
      <c r="T24" s="14"/>
      <c r="U24" s="11"/>
      <c r="V24" s="12"/>
      <c r="W24" s="3" t="e">
        <f>IF($W$4*AF24&lt;100,ROUND($W$4*AF24,0),
IF($W$4*AF24&lt;10000,ROUND($W$4*AF24,-1),
IF($W$4*AF24&lt;100000,ROUND($W$4*AF24,-2),
IF($W$4*AF24&lt;1000000,ROUND($W$4*AF24,-3),
IF($W$4*AF24&lt;10000000,ROUND($W$4*AF24,-4),
IF($W$4*AF24&lt;100000000,ROUND($W$4*AF24,-5),
ROUND($W$4*AF24,-6)))))))</f>
        <v>#NUM!</v>
      </c>
      <c r="AE24" s="48" t="e">
        <f>IF(R24&gt;0,R24,AF24)</f>
        <v>#NUM!</v>
      </c>
      <c r="AF24" s="3" t="e">
        <f>IF($T$34=SMALL($T$34:$V$34,COUNTIF($T$34:$V$34,"0")+1),T24,IF($U$34=SMALL($T$34:$V$34,COUNTIF($T$34:$V$34,"0")+1),U24,IF($V$34=SMALL($T$34:$V$34,COUNTIF($T$34:$V$34,"0")+1),V24,"")))</f>
        <v>#NUM!</v>
      </c>
    </row>
    <row r="25" spans="1:32" ht="15" customHeight="1">
      <c r="A25" s="52"/>
      <c r="B25" s="24"/>
      <c r="C25" s="25"/>
      <c r="D25" s="82"/>
      <c r="E25" s="25"/>
      <c r="F25" s="26"/>
      <c r="G25" s="27"/>
      <c r="H25" s="24"/>
      <c r="I25" s="59"/>
      <c r="J25" s="60"/>
      <c r="K25" s="61"/>
      <c r="L25" s="62" t="e">
        <f>IF(R26&gt;0,R25,IF(AF26&gt;0,CONCATENATE("見積"),IF(R26=0,"")))</f>
        <v>#NUM!</v>
      </c>
      <c r="M25" s="6"/>
      <c r="N25" s="33"/>
      <c r="O25" s="40"/>
      <c r="P25" s="38"/>
      <c r="Q25" s="36"/>
      <c r="R25" s="42"/>
      <c r="S25" s="51" t="str">
        <f>IF(COUNTIF(N25:R25,"*公表*"),"公表価格","")</f>
        <v/>
      </c>
      <c r="T25" s="8"/>
      <c r="U25" s="9"/>
      <c r="V25" s="10"/>
      <c r="W25" s="2"/>
      <c r="AE25" s="6" t="e">
        <f>IF(R26&gt;0,CONCATENATE("刊行物×",$N$4),IF(AF26&gt;0,CONCATENATE("見×",$W$4),IF(R26=0,"")))</f>
        <v>#NUM!</v>
      </c>
      <c r="AF25" s="6"/>
    </row>
    <row r="26" spans="1:32" ht="15" customHeight="1">
      <c r="A26" s="53">
        <f>ROUNDUP(MOD(ROW()-3,32)/2,0)</f>
        <v>12</v>
      </c>
      <c r="B26" s="28"/>
      <c r="C26" s="72"/>
      <c r="D26" s="83"/>
      <c r="E26" s="29"/>
      <c r="F26" s="30"/>
      <c r="G26" s="31"/>
      <c r="H26" s="28"/>
      <c r="I26" s="66"/>
      <c r="J26" s="67" t="str">
        <f>IF(S26&gt;0,S26,IF(ISERROR(W26),"",W26))</f>
        <v/>
      </c>
      <c r="K26" s="68">
        <f>IF(J26="",0,INT($I26*$J26))</f>
        <v>0</v>
      </c>
      <c r="L26" s="69"/>
      <c r="M26" s="7"/>
      <c r="N26" s="34"/>
      <c r="O26" s="39"/>
      <c r="P26" s="37"/>
      <c r="Q26" s="35"/>
      <c r="R26" s="109"/>
      <c r="S26" s="47">
        <f>IF(COUNTIF(R25,"*公表*"),
IF($O$4*R26&lt;100,ROUND($O$4*R26,0),
IF($O$4*R26&lt;10000,ROUND($O$4*R26,-1),
IF($O$4*R26&lt;100000,ROUND($O$4*R26,-2),
IF($O$4*R26&lt;1000000,ROUND($O$4*R26,-3),
IF($O$4*R26&lt;10000000,ROUND($O$4*R26,-4),
IF($O$4*R26&lt;100000000,ROUND($O$4*R26,-5))))))),
IF($N$4*R26&lt;100,ROUND($N$4*R26,0),
IF($N$4*R26&lt;10000,ROUND($N$4*R26,-1),
IF($N$4*R26&lt;100000,ROUND($N$4*R26,-2),
IF($N$4*R26&lt;1000000,ROUND($N$4*R26,-3),
IF($N$4*R26&lt;10000000,ROUND($N$4*R26,-4),
IF($N$4*R26&lt;100000000,ROUND($N$4*R26,-5),"")))))))</f>
        <v>0</v>
      </c>
      <c r="T26" s="14"/>
      <c r="U26" s="11"/>
      <c r="V26" s="12"/>
      <c r="W26" s="3" t="e">
        <f>IF($W$4*AF26&lt;100,ROUND($W$4*AF26,0),
IF($W$4*AF26&lt;10000,ROUND($W$4*AF26,-1),
IF($W$4*AF26&lt;100000,ROUND($W$4*AF26,-2),
IF($W$4*AF26&lt;1000000,ROUND($W$4*AF26,-3),
IF($W$4*AF26&lt;10000000,ROUND($W$4*AF26,-4),
IF($W$4*AF26&lt;100000000,ROUND($W$4*AF26,-5),
ROUND($W$4*AF26,-6)))))))</f>
        <v>#NUM!</v>
      </c>
      <c r="AE26" s="48" t="e">
        <f>IF(R26&gt;0,R26,AF26)</f>
        <v>#NUM!</v>
      </c>
      <c r="AF26" s="3" t="e">
        <f>IF($T$34=SMALL($T$34:$V$34,COUNTIF($T$34:$V$34,"0")+1),T26,IF($U$34=SMALL($T$34:$V$34,COUNTIF($T$34:$V$34,"0")+1),U26,IF($V$34=SMALL($T$34:$V$34,COUNTIF($T$34:$V$34,"0")+1),V26,"")))</f>
        <v>#NUM!</v>
      </c>
    </row>
    <row r="27" spans="1:32" ht="15" customHeight="1">
      <c r="A27" s="52"/>
      <c r="B27" s="24"/>
      <c r="C27" s="25"/>
      <c r="D27" s="82"/>
      <c r="E27" s="25"/>
      <c r="F27" s="26"/>
      <c r="G27" s="27"/>
      <c r="H27" s="24"/>
      <c r="I27" s="59"/>
      <c r="J27" s="60"/>
      <c r="K27" s="61"/>
      <c r="L27" s="62" t="e">
        <f>IF(R28&gt;0,R27,IF(AF28&gt;0,CONCATENATE("見積"),IF(R28=0,"")))</f>
        <v>#NUM!</v>
      </c>
      <c r="M27" s="6"/>
      <c r="N27" s="33"/>
      <c r="O27" s="40"/>
      <c r="P27" s="38"/>
      <c r="Q27" s="36"/>
      <c r="R27" s="42"/>
      <c r="S27" s="51" t="str">
        <f>IF(COUNTIF(N27:R27,"*公表*"),"公表価格","")</f>
        <v/>
      </c>
      <c r="T27" s="8"/>
      <c r="U27" s="9"/>
      <c r="V27" s="10"/>
      <c r="W27" s="2"/>
      <c r="AE27" s="6" t="e">
        <f>IF(R28&gt;0,CONCATENATE("刊行物×",$N$4),IF(AF28&gt;0,CONCATENATE("見×",$W$4),IF(R28=0,"")))</f>
        <v>#NUM!</v>
      </c>
      <c r="AF27" s="6"/>
    </row>
    <row r="28" spans="1:32" ht="15" customHeight="1">
      <c r="A28" s="53">
        <f>ROUNDUP(MOD(ROW()-3,32)/2,0)</f>
        <v>13</v>
      </c>
      <c r="B28" s="28"/>
      <c r="C28" s="72"/>
      <c r="D28" s="83"/>
      <c r="E28" s="29"/>
      <c r="F28" s="30"/>
      <c r="G28" s="31"/>
      <c r="H28" s="28"/>
      <c r="I28" s="66"/>
      <c r="J28" s="67" t="str">
        <f>IF(S28&gt;0,S28,IF(ISERROR(W28),"",W28))</f>
        <v/>
      </c>
      <c r="K28" s="68">
        <f>IF(J28="",0,INT($I28*$J28))</f>
        <v>0</v>
      </c>
      <c r="L28" s="69"/>
      <c r="M28" s="7"/>
      <c r="N28" s="34"/>
      <c r="O28" s="39"/>
      <c r="P28" s="37"/>
      <c r="Q28" s="35"/>
      <c r="R28" s="109"/>
      <c r="S28" s="47">
        <f>IF(COUNTIF(R27,"*公表*"),
IF($O$4*R28&lt;100,ROUND($O$4*R28,0),
IF($O$4*R28&lt;10000,ROUND($O$4*R28,-1),
IF($O$4*R28&lt;100000,ROUND($O$4*R28,-2),
IF($O$4*R28&lt;1000000,ROUND($O$4*R28,-3),
IF($O$4*R28&lt;10000000,ROUND($O$4*R28,-4),
IF($O$4*R28&lt;100000000,ROUND($O$4*R28,-5))))))),
IF($N$4*R28&lt;100,ROUND($N$4*R28,0),
IF($N$4*R28&lt;10000,ROUND($N$4*R28,-1),
IF($N$4*R28&lt;100000,ROUND($N$4*R28,-2),
IF($N$4*R28&lt;1000000,ROUND($N$4*R28,-3),
IF($N$4*R28&lt;10000000,ROUND($N$4*R28,-4),
IF($N$4*R28&lt;100000000,ROUND($N$4*R28,-5),"")))))))</f>
        <v>0</v>
      </c>
      <c r="T28" s="14"/>
      <c r="U28" s="11"/>
      <c r="V28" s="12"/>
      <c r="W28" s="3" t="e">
        <f>IF($W$4*AF28&lt;100,ROUND($W$4*AF28,0),
IF($W$4*AF28&lt;10000,ROUND($W$4*AF28,-1),
IF($W$4*AF28&lt;100000,ROUND($W$4*AF28,-2),
IF($W$4*AF28&lt;1000000,ROUND($W$4*AF28,-3),
IF($W$4*AF28&lt;10000000,ROUND($W$4*AF28,-4),
IF($W$4*AF28&lt;100000000,ROUND($W$4*AF28,-5),
ROUND($W$4*AF28,-6)))))))</f>
        <v>#NUM!</v>
      </c>
      <c r="AE28" s="48" t="e">
        <f>IF(R28&gt;0,R28,AF28)</f>
        <v>#NUM!</v>
      </c>
      <c r="AF28" s="3" t="e">
        <f>IF($T$34=SMALL($T$34:$V$34,COUNTIF($T$34:$V$34,"0")+1),T28,IF($U$34=SMALL($T$34:$V$34,COUNTIF($T$34:$V$34,"0")+1),U28,IF($V$34=SMALL($T$34:$V$34,COUNTIF($T$34:$V$34,"0")+1),V28,"")))</f>
        <v>#NUM!</v>
      </c>
    </row>
    <row r="29" spans="1:32" ht="15" customHeight="1">
      <c r="A29" s="52"/>
      <c r="B29" s="24"/>
      <c r="C29" s="25"/>
      <c r="D29" s="82"/>
      <c r="E29" s="25"/>
      <c r="F29" s="26"/>
      <c r="G29" s="27"/>
      <c r="H29" s="24"/>
      <c r="I29" s="59"/>
      <c r="J29" s="60"/>
      <c r="K29" s="61"/>
      <c r="L29" s="62" t="e">
        <f>IF(R30&gt;0,R29,IF(AF30&gt;0,CONCATENATE("見積"),IF(R30=0,"")))</f>
        <v>#NUM!</v>
      </c>
      <c r="M29" s="6"/>
      <c r="N29" s="33"/>
      <c r="O29" s="40"/>
      <c r="P29" s="38"/>
      <c r="Q29" s="36"/>
      <c r="R29" s="42"/>
      <c r="S29" s="51" t="str">
        <f>IF(COUNTIF(N29:R29,"*公表*"),"公表価格","")</f>
        <v/>
      </c>
      <c r="T29" s="8"/>
      <c r="U29" s="9"/>
      <c r="V29" s="10"/>
      <c r="W29" s="2"/>
      <c r="AE29" s="6" t="e">
        <f>IF(R30&gt;0,CONCATENATE("刊行物×",$N$4),IF(AF30&gt;0,CONCATENATE("見×",$W$4),IF(R30=0,"")))</f>
        <v>#NUM!</v>
      </c>
      <c r="AF29" s="6"/>
    </row>
    <row r="30" spans="1:32" ht="15" customHeight="1">
      <c r="A30" s="53">
        <f>ROUNDUP(MOD(ROW()-3,32)/2,0)</f>
        <v>14</v>
      </c>
      <c r="B30" s="28"/>
      <c r="C30" s="72"/>
      <c r="D30" s="83"/>
      <c r="E30" s="29"/>
      <c r="F30" s="30"/>
      <c r="G30" s="31"/>
      <c r="H30" s="28"/>
      <c r="I30" s="66"/>
      <c r="J30" s="67" t="str">
        <f>IF(S30&gt;0,S30,IF(ISERROR(W30),"",W30))</f>
        <v/>
      </c>
      <c r="K30" s="68">
        <f>IF(J30="",0,INT($I30*$J30))</f>
        <v>0</v>
      </c>
      <c r="L30" s="69"/>
      <c r="M30" s="7"/>
      <c r="N30" s="34"/>
      <c r="O30" s="39"/>
      <c r="P30" s="37"/>
      <c r="Q30" s="35"/>
      <c r="R30" s="109"/>
      <c r="S30" s="47">
        <f>IF(COUNTIF(R29,"*公表*"),
IF($O$4*R30&lt;100,ROUND($O$4*R30,0),
IF($O$4*R30&lt;10000,ROUND($O$4*R30,-1),
IF($O$4*R30&lt;100000,ROUND($O$4*R30,-2),
IF($O$4*R30&lt;1000000,ROUND($O$4*R30,-3),
IF($O$4*R30&lt;10000000,ROUND($O$4*R30,-4),
IF($O$4*R30&lt;100000000,ROUND($O$4*R30,-5))))))),
IF($N$4*R30&lt;100,ROUND($N$4*R30,0),
IF($N$4*R30&lt;10000,ROUND($N$4*R30,-1),
IF($N$4*R30&lt;100000,ROUND($N$4*R30,-2),
IF($N$4*R30&lt;1000000,ROUND($N$4*R30,-3),
IF($N$4*R30&lt;10000000,ROUND($N$4*R30,-4),
IF($N$4*R30&lt;100000000,ROUND($N$4*R30,-5),"")))))))</f>
        <v>0</v>
      </c>
      <c r="T30" s="14"/>
      <c r="U30" s="11"/>
      <c r="V30" s="12"/>
      <c r="W30" s="3" t="e">
        <f>IF($W$4*AF30&lt;100,ROUND($W$4*AF30,0),
IF($W$4*AF30&lt;10000,ROUND($W$4*AF30,-1),
IF($W$4*AF30&lt;100000,ROUND($W$4*AF30,-2),
IF($W$4*AF30&lt;1000000,ROUND($W$4*AF30,-3),
IF($W$4*AF30&lt;10000000,ROUND($W$4*AF30,-4),
IF($W$4*AF30&lt;100000000,ROUND($W$4*AF30,-5),
ROUND($W$4*AF30,-6)))))))</f>
        <v>#NUM!</v>
      </c>
      <c r="AE30" s="48" t="e">
        <f>IF(R30&gt;0,R30,AF30)</f>
        <v>#NUM!</v>
      </c>
      <c r="AF30" s="3" t="e">
        <f>IF($T$34=SMALL($T$34:$V$34,COUNTIF($T$34:$V$34,"0")+1),T30,IF($U$34=SMALL($T$34:$V$34,COUNTIF($T$34:$V$34,"0")+1),U30,IF($V$34=SMALL($T$34:$V$34,COUNTIF($T$34:$V$34,"0")+1),V30,"")))</f>
        <v>#NUM!</v>
      </c>
    </row>
    <row r="31" spans="1:32" ht="15" customHeight="1">
      <c r="A31" s="52"/>
      <c r="B31" s="24"/>
      <c r="C31" s="25"/>
      <c r="D31" s="82"/>
      <c r="E31" s="25"/>
      <c r="F31" s="26"/>
      <c r="G31" s="27"/>
      <c r="H31" s="24"/>
      <c r="I31" s="59"/>
      <c r="J31" s="60"/>
      <c r="K31" s="61"/>
      <c r="L31" s="62" t="e">
        <f>IF(R32&gt;0,R31,IF(AF32&gt;0,CONCATENATE("見積"),IF(R32=0,"")))</f>
        <v>#NUM!</v>
      </c>
      <c r="M31" s="6"/>
      <c r="N31" s="33"/>
      <c r="O31" s="40"/>
      <c r="P31" s="38"/>
      <c r="Q31" s="36"/>
      <c r="R31" s="42"/>
      <c r="S31" s="51" t="str">
        <f>IF(COUNTIF(N31:R31,"*公表*"),"公表価格","")</f>
        <v/>
      </c>
      <c r="T31" s="8"/>
      <c r="U31" s="9"/>
      <c r="V31" s="10"/>
      <c r="W31" s="2"/>
      <c r="AE31" s="6" t="e">
        <f>IF(R32&gt;0,CONCATENATE("刊行物×",$N$4),IF(AF32&gt;0,CONCATENATE("見×",$W$4),IF(R32=0,"")))</f>
        <v>#NUM!</v>
      </c>
      <c r="AF31" s="6"/>
    </row>
    <row r="32" spans="1:32" ht="15" customHeight="1">
      <c r="A32" s="53">
        <f>ROUNDUP(MOD(ROW()-3,32)/2,0)</f>
        <v>15</v>
      </c>
      <c r="B32" s="28"/>
      <c r="C32" s="72"/>
      <c r="D32" s="83"/>
      <c r="E32" s="29"/>
      <c r="F32" s="30"/>
      <c r="G32" s="31"/>
      <c r="H32" s="28"/>
      <c r="I32" s="66"/>
      <c r="J32" s="67" t="str">
        <f>IF(S32&gt;0,S32,IF(ISERROR(W32),"",W32))</f>
        <v/>
      </c>
      <c r="K32" s="68">
        <f>IF(J32="",0,INT($I32*$J32))</f>
        <v>0</v>
      </c>
      <c r="L32" s="69"/>
      <c r="M32" s="7"/>
      <c r="N32" s="34"/>
      <c r="O32" s="39"/>
      <c r="P32" s="37"/>
      <c r="Q32" s="35"/>
      <c r="R32" s="109"/>
      <c r="S32" s="47">
        <f>IF(COUNTIF(R31,"*公表*"),
IF($O$4*R32&lt;100,ROUND($O$4*R32,0),
IF($O$4*R32&lt;10000,ROUND($O$4*R32,-1),
IF($O$4*R32&lt;100000,ROUND($O$4*R32,-2),
IF($O$4*R32&lt;1000000,ROUND($O$4*R32,-3),
IF($O$4*R32&lt;10000000,ROUND($O$4*R32,-4),
IF($O$4*R32&lt;100000000,ROUND($O$4*R32,-5))))))),
IF($N$4*R32&lt;100,ROUND($N$4*R32,0),
IF($N$4*R32&lt;10000,ROUND($N$4*R32,-1),
IF($N$4*R32&lt;100000,ROUND($N$4*R32,-2),
IF($N$4*R32&lt;1000000,ROUND($N$4*R32,-3),
IF($N$4*R32&lt;10000000,ROUND($N$4*R32,-4),
IF($N$4*R32&lt;100000000,ROUND($N$4*R32,-5),"")))))))</f>
        <v>0</v>
      </c>
      <c r="T32" s="14"/>
      <c r="U32" s="11"/>
      <c r="V32" s="12"/>
      <c r="W32" s="3" t="e">
        <f>IF($W$4*AF32&lt;100,ROUND($W$4*AF32,0),
IF($W$4*AF32&lt;10000,ROUND($W$4*AF32,-1),
IF($W$4*AF32&lt;100000,ROUND($W$4*AF32,-2),
IF($W$4*AF32&lt;1000000,ROUND($W$4*AF32,-3),
IF($W$4*AF32&lt;10000000,ROUND($W$4*AF32,-4),
IF($W$4*AF32&lt;100000000,ROUND($W$4*AF32,-5),
ROUND($W$4*AF32,-6)))))))</f>
        <v>#NUM!</v>
      </c>
      <c r="AE32" s="48" t="e">
        <f>IF(R32&gt;0,R32,AF32)</f>
        <v>#NUM!</v>
      </c>
      <c r="AF32" s="3" t="e">
        <f>IF($T$34=SMALL($T$34:$V$34,COUNTIF($T$34:$V$34,"0")+1),T32,IF($U$34=SMALL($T$34:$V$34,COUNTIF($T$34:$V$34,"0")+1),U32,IF($V$34=SMALL($T$34:$V$34,COUNTIF($T$34:$V$34,"0")+1),V32,"")))</f>
        <v>#NUM!</v>
      </c>
    </row>
    <row r="33" spans="1:32" ht="15" customHeight="1">
      <c r="A33" s="52"/>
      <c r="B33" s="24"/>
      <c r="C33" s="25"/>
      <c r="D33" s="82"/>
      <c r="E33" s="25"/>
      <c r="F33" s="26"/>
      <c r="G33" s="27"/>
      <c r="H33" s="24"/>
      <c r="I33" s="77"/>
      <c r="J33" s="78"/>
      <c r="K33" s="61"/>
      <c r="L33" s="62"/>
      <c r="M33" s="6"/>
      <c r="N33" s="33"/>
      <c r="O33" s="40"/>
      <c r="P33" s="38"/>
      <c r="Q33" s="36"/>
      <c r="R33" s="42"/>
      <c r="S33" s="6"/>
      <c r="T33" s="8"/>
      <c r="U33" s="9"/>
      <c r="V33" s="10"/>
      <c r="W33" s="18"/>
      <c r="AE33" s="6"/>
      <c r="AF33" s="6"/>
    </row>
    <row r="34" spans="1:32" ht="15" customHeight="1">
      <c r="A34" s="53">
        <f>ROUNDUP(MOD(ROW()-3,32)/2,0)</f>
        <v>16</v>
      </c>
      <c r="B34" s="28"/>
      <c r="C34" s="115" t="s">
        <v>652</v>
      </c>
      <c r="D34" s="84"/>
      <c r="E34" s="29"/>
      <c r="F34" s="30"/>
      <c r="G34" s="31"/>
      <c r="H34" s="28"/>
      <c r="I34" s="80"/>
      <c r="J34" s="81"/>
      <c r="K34" s="76" t="e">
        <f>SUM(K3:K33)</f>
        <v>#REF!</v>
      </c>
      <c r="L34" s="69"/>
      <c r="M34" s="7"/>
      <c r="N34" s="34"/>
      <c r="O34" s="39"/>
      <c r="P34" s="37"/>
      <c r="Q34" s="35"/>
      <c r="R34" s="41"/>
      <c r="S34" s="7"/>
      <c r="T34" s="14">
        <f>SUMPRODUCT($I$7:$I$33,T7:T33)</f>
        <v>0</v>
      </c>
      <c r="U34" s="11">
        <f>SUMPRODUCT($I$7:$I$33,U7:U33)</f>
        <v>0</v>
      </c>
      <c r="V34" s="12">
        <f>SUMPRODUCT($I$7:$I$33,V7:V33)</f>
        <v>0</v>
      </c>
      <c r="W34" s="12" t="e">
        <f>SUMPRODUCT($I$7:$I$32,W7:W32)</f>
        <v>#NUM!</v>
      </c>
      <c r="AE34" s="7"/>
      <c r="AF34" s="3" t="e">
        <f>SUMPRODUCT(I7:I33,AF7:AF33)</f>
        <v>#NUM!</v>
      </c>
    </row>
  </sheetData>
  <mergeCells count="11">
    <mergeCell ref="T1:W1"/>
    <mergeCell ref="B1:D2"/>
    <mergeCell ref="E1:E2"/>
    <mergeCell ref="G1:G2"/>
    <mergeCell ref="H1:H2"/>
    <mergeCell ref="I1:I2"/>
    <mergeCell ref="J1:J2"/>
    <mergeCell ref="K1:K2"/>
    <mergeCell ref="L1:L2"/>
    <mergeCell ref="M1:M2"/>
    <mergeCell ref="N1:S1"/>
  </mergeCells>
  <phoneticPr fontId="2"/>
  <conditionalFormatting sqref="A3:A34">
    <cfRule type="cellIs" dxfId="1431" priority="27" stopIfTrue="1" operator="between">
      <formula>0.9999</formula>
      <formula>1.0001</formula>
    </cfRule>
  </conditionalFormatting>
  <conditionalFormatting sqref="J8:K8">
    <cfRule type="expression" dxfId="1430" priority="11" stopIfTrue="1">
      <formula>ISERROR(J8)</formula>
    </cfRule>
  </conditionalFormatting>
  <conditionalFormatting sqref="J12:K12">
    <cfRule type="expression" dxfId="1429" priority="10" stopIfTrue="1">
      <formula>ISERROR(J12)</formula>
    </cfRule>
  </conditionalFormatting>
  <conditionalFormatting sqref="J14:K14">
    <cfRule type="expression" dxfId="1428" priority="8" stopIfTrue="1">
      <formula>ISERROR(J14)</formula>
    </cfRule>
  </conditionalFormatting>
  <conditionalFormatting sqref="J16:K16">
    <cfRule type="expression" dxfId="1427" priority="7" stopIfTrue="1">
      <formula>ISERROR(J16)</formula>
    </cfRule>
  </conditionalFormatting>
  <conditionalFormatting sqref="J18:K18">
    <cfRule type="expression" dxfId="1426" priority="9" stopIfTrue="1">
      <formula>ISERROR(J18)</formula>
    </cfRule>
  </conditionalFormatting>
  <conditionalFormatting sqref="K6">
    <cfRule type="expression" dxfId="1425" priority="30" stopIfTrue="1">
      <formula>ISERROR(K6)</formula>
    </cfRule>
  </conditionalFormatting>
  <conditionalFormatting sqref="L5">
    <cfRule type="expression" dxfId="1424" priority="29" stopIfTrue="1">
      <formula>ISERROR(L5)</formula>
    </cfRule>
  </conditionalFormatting>
  <conditionalFormatting sqref="L7 J20:K20 J22:K22 J24:K26 L25">
    <cfRule type="expression" dxfId="1423" priority="12" stopIfTrue="1">
      <formula>ISERROR(J7)</formula>
    </cfRule>
  </conditionalFormatting>
  <conditionalFormatting sqref="L9 J10:K10">
    <cfRule type="expression" dxfId="1422" priority="6" stopIfTrue="1">
      <formula>ISERROR(J9)</formula>
    </cfRule>
  </conditionalFormatting>
  <conditionalFormatting sqref="L11">
    <cfRule type="expression" dxfId="1421" priority="4" stopIfTrue="1">
      <formula>ISERROR(L11)</formula>
    </cfRule>
  </conditionalFormatting>
  <conditionalFormatting sqref="L13">
    <cfRule type="expression" dxfId="1420" priority="3" stopIfTrue="1">
      <formula>ISERROR(L13)</formula>
    </cfRule>
  </conditionalFormatting>
  <conditionalFormatting sqref="L15">
    <cfRule type="expression" dxfId="1419" priority="2" stopIfTrue="1">
      <formula>ISERROR(L15)</formula>
    </cfRule>
  </conditionalFormatting>
  <conditionalFormatting sqref="L17">
    <cfRule type="expression" dxfId="1418" priority="1" stopIfTrue="1">
      <formula>ISERROR(L17)</formula>
    </cfRule>
  </conditionalFormatting>
  <conditionalFormatting sqref="L19 L21 L23">
    <cfRule type="expression" dxfId="1417" priority="5" stopIfTrue="1">
      <formula>ISERROR(L19)</formula>
    </cfRule>
  </conditionalFormatting>
  <conditionalFormatting sqref="T3:V3 W8 AF8 AF10 AF12 AF14 AF16 AF18 AF20 AF22 AF24:AF26 L27 J28:K28 AF28 L29 J30:K30 AF30 L31 J32:K32 AF32 K34 W34 AF34">
    <cfRule type="expression" dxfId="1416" priority="34" stopIfTrue="1">
      <formula>ISERROR(J3)</formula>
    </cfRule>
  </conditionalFormatting>
  <conditionalFormatting sqref="W6">
    <cfRule type="expression" dxfId="1415" priority="32" stopIfTrue="1">
      <formula>ISERROR(W6)</formula>
    </cfRule>
  </conditionalFormatting>
  <conditionalFormatting sqref="W10 W12 W14 W16 W18 W20 W22 W24:W26 W28 W30 W32">
    <cfRule type="expression" dxfId="1414" priority="31" stopIfTrue="1">
      <formula>ISERROR(W10)</formula>
    </cfRule>
  </conditionalFormatting>
  <conditionalFormatting sqref="AE5:AE32 AF6">
    <cfRule type="expression" dxfId="1413" priority="33" stopIfTrue="1">
      <formula>ISERROR(AE5)</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oddFooter>&amp;R&amp;"ＭＳ 明朝,標準"No,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0C672-C603-406B-A95F-273B260407EE}">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S33" sqref="S32:S3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137</v>
      </c>
      <c r="C4" s="85" t="s">
        <v>643</v>
      </c>
      <c r="D4" s="30"/>
      <c r="E4" s="29" t="s">
        <v>183</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176</v>
      </c>
      <c r="D8" s="83"/>
      <c r="E8" s="29" t="s">
        <v>177</v>
      </c>
      <c r="F8" s="30"/>
      <c r="G8" s="31"/>
      <c r="H8" s="28" t="s">
        <v>27</v>
      </c>
      <c r="I8" s="66">
        <v>1</v>
      </c>
      <c r="J8" s="67"/>
      <c r="K8" s="68"/>
      <c r="L8" s="331"/>
      <c r="M8" s="374"/>
    </row>
    <row r="9" spans="1:14" ht="15" customHeight="1">
      <c r="A9" s="52"/>
      <c r="B9" s="24"/>
      <c r="C9" s="25"/>
      <c r="D9" s="82"/>
      <c r="E9" s="25" t="s">
        <v>178</v>
      </c>
      <c r="F9" s="26"/>
      <c r="G9" s="27"/>
      <c r="H9" s="24"/>
      <c r="I9" s="59"/>
      <c r="J9" s="60"/>
      <c r="K9" s="61"/>
      <c r="L9" s="62"/>
      <c r="M9" s="374"/>
    </row>
    <row r="10" spans="1:14" ht="15" customHeight="1">
      <c r="A10" s="53"/>
      <c r="B10" s="28"/>
      <c r="C10" s="72"/>
      <c r="D10" s="83"/>
      <c r="E10" s="29" t="s">
        <v>179</v>
      </c>
      <c r="F10" s="30"/>
      <c r="G10" s="31"/>
      <c r="H10" s="28"/>
      <c r="I10" s="66"/>
      <c r="J10" s="67"/>
      <c r="K10" s="68"/>
      <c r="L10" s="69"/>
      <c r="M10" s="374"/>
    </row>
    <row r="11" spans="1:14" ht="15" customHeight="1">
      <c r="A11" s="52"/>
      <c r="B11" s="24"/>
      <c r="C11" s="25"/>
      <c r="D11" s="82"/>
      <c r="E11" s="25" t="s">
        <v>642</v>
      </c>
      <c r="F11" s="26"/>
      <c r="G11" s="27"/>
      <c r="H11" s="24"/>
      <c r="I11" s="59"/>
      <c r="J11" s="60"/>
      <c r="K11" s="61"/>
      <c r="L11" s="62"/>
      <c r="M11" s="374"/>
    </row>
    <row r="12" spans="1:14" ht="15" customHeight="1">
      <c r="A12" s="53"/>
      <c r="B12" s="28"/>
      <c r="C12" s="72"/>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t="str">
        <f>IF(R16&gt;0,R15,IF(AF16&gt;0,CONCATENATE("見積"),IF(R16=0,"")))</f>
        <v/>
      </c>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t="str">
        <f>IF(R18&gt;0,R17,IF(AF18&gt;0,CONCATENATE("見積"),IF(R18=0,"")))</f>
        <v/>
      </c>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t="str">
        <f>IF(R20&gt;0,R19,IF(AF20&gt;0,CONCATENATE("見積"),IF(R20=0,"")))</f>
        <v/>
      </c>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t="str">
        <f>IF(R22&gt;0,R21,IF(AF22&gt;0,CONCATENATE("見積"),IF(R22=0,"")))</f>
        <v/>
      </c>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180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412" priority="22" stopIfTrue="1" operator="between">
      <formula>0.9999</formula>
      <formula>1.0001</formula>
    </cfRule>
  </conditionalFormatting>
  <conditionalFormatting sqref="J8:K8 J10:K10 J12:K12">
    <cfRule type="expression" dxfId="1411" priority="3" stopIfTrue="1">
      <formula>ISERROR(J8)</formula>
    </cfRule>
  </conditionalFormatting>
  <conditionalFormatting sqref="K6">
    <cfRule type="expression" dxfId="1410" priority="27" stopIfTrue="1">
      <formula>ISERROR(K6)</formula>
    </cfRule>
  </conditionalFormatting>
  <conditionalFormatting sqref="L5">
    <cfRule type="expression" dxfId="1409" priority="26" stopIfTrue="1">
      <formula>ISERROR(L5)</formula>
    </cfRule>
  </conditionalFormatting>
  <conditionalFormatting sqref="L7">
    <cfRule type="expression" dxfId="1408" priority="1" stopIfTrue="1">
      <formula>ISERROR(L7)</formula>
    </cfRule>
  </conditionalFormatting>
  <conditionalFormatting sqref="L9 L13 J14:K14 L15 J16:K16 L17 J18:K18 L19 J20:K20 L21 J22:K22 L23 J24:K24 L25 J26:K26 L27 J28:K28 L29 J30:K30 L31 J32:K32 K34">
    <cfRule type="expression" dxfId="1407" priority="31" stopIfTrue="1">
      <formula>ISERROR(J9)</formula>
    </cfRule>
  </conditionalFormatting>
  <conditionalFormatting sqref="L11">
    <cfRule type="expression" dxfId="1406" priority="9" stopIfTrue="1">
      <formula>ISERROR(L11)</formula>
    </cfRule>
  </conditionalFormatting>
  <conditionalFormatting sqref="N6">
    <cfRule type="expression" dxfId="1405" priority="6" stopIfTrue="1">
      <formula>ISERROR(N6)</formula>
    </cfRule>
  </conditionalFormatting>
  <conditionalFormatting sqref="N8:N12 N14 N16 N18 N24 N26 N28 N30 N32">
    <cfRule type="expression" dxfId="1404" priority="5" stopIfTrue="1">
      <formula>ISERROR(N8)</formula>
    </cfRule>
  </conditionalFormatting>
  <conditionalFormatting sqref="N20:N22">
    <cfRule type="expression" dxfId="1403" priority="4" stopIfTrue="1">
      <formula>ISERROR(N20)</formula>
    </cfRule>
  </conditionalFormatting>
  <conditionalFormatting sqref="N34">
    <cfRule type="expression" dxfId="1402" priority="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F5DDA-6557-4D66-B987-C57F35C1829E}">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C46" sqref="C4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138</v>
      </c>
      <c r="C4" s="85" t="s">
        <v>648</v>
      </c>
      <c r="D4" s="30"/>
      <c r="E4" s="29" t="s">
        <v>184</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176</v>
      </c>
      <c r="D8" s="83"/>
      <c r="E8" s="29" t="s">
        <v>182</v>
      </c>
      <c r="F8" s="30"/>
      <c r="G8" s="31"/>
      <c r="H8" s="28" t="s">
        <v>27</v>
      </c>
      <c r="I8" s="66">
        <v>2</v>
      </c>
      <c r="J8" s="67"/>
      <c r="K8" s="68"/>
      <c r="L8" s="331"/>
      <c r="M8" s="374"/>
    </row>
    <row r="9" spans="1:14" ht="15" customHeight="1">
      <c r="A9" s="52"/>
      <c r="B9" s="24"/>
      <c r="C9" s="25"/>
      <c r="D9" s="82"/>
      <c r="E9" s="25" t="s">
        <v>642</v>
      </c>
      <c r="F9" s="26"/>
      <c r="G9" s="27"/>
      <c r="H9" s="24"/>
      <c r="I9" s="59"/>
      <c r="J9" s="60"/>
      <c r="K9" s="61"/>
      <c r="L9" s="62"/>
      <c r="M9" s="374"/>
    </row>
    <row r="10" spans="1:14" ht="15" customHeight="1">
      <c r="A10" s="53"/>
      <c r="B10" s="28"/>
      <c r="C10" s="72"/>
      <c r="D10" s="83"/>
      <c r="E10" s="29"/>
      <c r="F10" s="30"/>
      <c r="G10" s="31"/>
      <c r="H10" s="28"/>
      <c r="I10" s="66"/>
      <c r="J10" s="67"/>
      <c r="K10" s="68"/>
      <c r="L10" s="69"/>
      <c r="M10" s="374"/>
    </row>
    <row r="11" spans="1:14" ht="15" customHeight="1">
      <c r="A11" s="52"/>
      <c r="B11" s="24"/>
      <c r="C11" s="25"/>
      <c r="D11" s="82"/>
      <c r="E11" s="25"/>
      <c r="F11" s="26"/>
      <c r="G11" s="27"/>
      <c r="H11" s="24"/>
      <c r="I11" s="59"/>
      <c r="J11" s="60"/>
      <c r="K11" s="61"/>
      <c r="L11" s="62"/>
      <c r="M11" s="374"/>
    </row>
    <row r="12" spans="1:14" ht="15" customHeight="1">
      <c r="A12" s="53"/>
      <c r="B12" s="28"/>
      <c r="C12" s="72"/>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t="str">
        <f>IF(R18&gt;0,R17,IF(AF18&gt;0,CONCATENATE("見積"),IF(R18=0,"")))</f>
        <v/>
      </c>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t="str">
        <f>IF(R20&gt;0,R19,IF(AF20&gt;0,CONCATENATE("見積"),IF(R20=0,"")))</f>
        <v/>
      </c>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t="str">
        <f>IF(R22&gt;0,R21,IF(AF22&gt;0,CONCATENATE("見積"),IF(R22=0,"")))</f>
        <v/>
      </c>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181</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401" priority="24" stopIfTrue="1" operator="between">
      <formula>0.9999</formula>
      <formula>1.0001</formula>
    </cfRule>
  </conditionalFormatting>
  <conditionalFormatting sqref="J8:K8">
    <cfRule type="expression" dxfId="1400" priority="3" stopIfTrue="1">
      <formula>ISERROR(J8)</formula>
    </cfRule>
  </conditionalFormatting>
  <conditionalFormatting sqref="K6">
    <cfRule type="expression" dxfId="1399" priority="27" stopIfTrue="1">
      <formula>ISERROR(K6)</formula>
    </cfRule>
  </conditionalFormatting>
  <conditionalFormatting sqref="L5">
    <cfRule type="expression" dxfId="1398" priority="26" stopIfTrue="1">
      <formula>ISERROR(L5)</formula>
    </cfRule>
  </conditionalFormatting>
  <conditionalFormatting sqref="L7">
    <cfRule type="expression" dxfId="1397" priority="1" stopIfTrue="1">
      <formula>ISERROR(L7)</formula>
    </cfRule>
  </conditionalFormatting>
  <conditionalFormatting sqref="L9 J10:K10 L11 J12:K12 L13 J14:K14 L15 J16:K16 L17 J18:K18 L19 J20:K20 L21 J22:K22 L23 J24:K24 L25 J26:K26 L27 J28:K28 L29 J30:K30 L31 J32:K32 K34">
    <cfRule type="expression" dxfId="1396" priority="31" stopIfTrue="1">
      <formula>ISERROR(J9)</formula>
    </cfRule>
  </conditionalFormatting>
  <conditionalFormatting sqref="N6">
    <cfRule type="expression" dxfId="1395" priority="6" stopIfTrue="1">
      <formula>ISERROR(N6)</formula>
    </cfRule>
  </conditionalFormatting>
  <conditionalFormatting sqref="N8:N12 N14 N16 N18 N24 N26 N28 N30 N32">
    <cfRule type="expression" dxfId="1394" priority="5" stopIfTrue="1">
      <formula>ISERROR(N8)</formula>
    </cfRule>
  </conditionalFormatting>
  <conditionalFormatting sqref="N20:N22">
    <cfRule type="expression" dxfId="1393" priority="4" stopIfTrue="1">
      <formula>ISERROR(N20)</formula>
    </cfRule>
  </conditionalFormatting>
  <conditionalFormatting sqref="N34">
    <cfRule type="expression" dxfId="1392" priority="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26F0A-4F5D-49A7-A92D-278F1D9677ED}">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S24" sqref="S2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139</v>
      </c>
      <c r="C4" s="85" t="s">
        <v>186</v>
      </c>
      <c r="D4" s="30"/>
      <c r="E4" s="29" t="s">
        <v>156</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c r="D8" s="83"/>
      <c r="E8" s="29"/>
      <c r="F8" s="30"/>
      <c r="G8" s="31"/>
      <c r="H8" s="28"/>
      <c r="I8" s="66">
        <v>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1.6</v>
      </c>
      <c r="J10" s="67"/>
      <c r="K10" s="68"/>
      <c r="L10" s="331"/>
      <c r="M10" s="374"/>
    </row>
    <row r="11" spans="1:14" ht="15" customHeight="1">
      <c r="A11" s="52"/>
      <c r="B11" s="24"/>
      <c r="C11" s="25"/>
      <c r="D11" s="82"/>
      <c r="E11" s="25" t="s">
        <v>41</v>
      </c>
      <c r="F11" s="26"/>
      <c r="G11" s="27"/>
      <c r="H11" s="24"/>
      <c r="I11" s="59"/>
      <c r="J11" s="60"/>
      <c r="K11" s="61"/>
      <c r="L11" s="62"/>
      <c r="M11" s="374"/>
    </row>
    <row r="12" spans="1:14" ht="15" customHeight="1">
      <c r="A12" s="53"/>
      <c r="B12" s="28"/>
      <c r="C12" s="72" t="s">
        <v>43</v>
      </c>
      <c r="D12" s="83"/>
      <c r="E12" s="29" t="s">
        <v>40</v>
      </c>
      <c r="F12" s="30"/>
      <c r="G12" s="31"/>
      <c r="H12" s="28" t="s">
        <v>39</v>
      </c>
      <c r="I12" s="66">
        <v>3.9</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0.9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0.5</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57</v>
      </c>
      <c r="F18" s="30"/>
      <c r="G18" s="31"/>
      <c r="H18" s="28" t="s">
        <v>39</v>
      </c>
      <c r="I18" s="66">
        <v>3.9</v>
      </c>
      <c r="J18" s="67"/>
      <c r="K18" s="68"/>
      <c r="L18" s="331"/>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61</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62</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1730</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187</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391" priority="47" stopIfTrue="1" operator="between">
      <formula>0.9999</formula>
      <formula>1.0001</formula>
    </cfRule>
  </conditionalFormatting>
  <conditionalFormatting sqref="J8:K8">
    <cfRule type="expression" dxfId="1390" priority="32" stopIfTrue="1">
      <formula>ISERROR(J8)</formula>
    </cfRule>
  </conditionalFormatting>
  <conditionalFormatting sqref="J10:K10 J12:K12 J14:K14 J16:K16 J18:K18">
    <cfRule type="expression" dxfId="1389" priority="11" stopIfTrue="1">
      <formula>ISERROR(J10)</formula>
    </cfRule>
  </conditionalFormatting>
  <conditionalFormatting sqref="K6">
    <cfRule type="expression" dxfId="1388" priority="50" stopIfTrue="1">
      <formula>ISERROR(K6)</formula>
    </cfRule>
  </conditionalFormatting>
  <conditionalFormatting sqref="L5">
    <cfRule type="expression" dxfId="1387" priority="49" stopIfTrue="1">
      <formula>ISERROR(L5)</formula>
    </cfRule>
  </conditionalFormatting>
  <conditionalFormatting sqref="L7 J20:K20 J22:K22 J24:K26 L25 L27 J28:K28 L29 J30:K30 L31 J32:K32 K34">
    <cfRule type="expression" dxfId="1386" priority="54" stopIfTrue="1">
      <formula>ISERROR(J7)</formula>
    </cfRule>
  </conditionalFormatting>
  <conditionalFormatting sqref="L9">
    <cfRule type="expression" dxfId="1385" priority="5" stopIfTrue="1">
      <formula>ISERROR(L9)</formula>
    </cfRule>
  </conditionalFormatting>
  <conditionalFormatting sqref="L11">
    <cfRule type="expression" dxfId="1384" priority="4" stopIfTrue="1">
      <formula>ISERROR(L11)</formula>
    </cfRule>
  </conditionalFormatting>
  <conditionalFormatting sqref="L13">
    <cfRule type="expression" dxfId="1383" priority="3" stopIfTrue="1">
      <formula>ISERROR(L13)</formula>
    </cfRule>
  </conditionalFormatting>
  <conditionalFormatting sqref="L15">
    <cfRule type="expression" dxfId="1382" priority="2" stopIfTrue="1">
      <formula>ISERROR(L15)</formula>
    </cfRule>
  </conditionalFormatting>
  <conditionalFormatting sqref="L17">
    <cfRule type="expression" dxfId="1381" priority="1" stopIfTrue="1">
      <formula>ISERROR(L17)</formula>
    </cfRule>
  </conditionalFormatting>
  <conditionalFormatting sqref="L19 L21 L23">
    <cfRule type="expression" dxfId="1380" priority="26" stopIfTrue="1">
      <formula>ISERROR(L19)</formula>
    </cfRule>
  </conditionalFormatting>
  <conditionalFormatting sqref="N6">
    <cfRule type="expression" dxfId="1379" priority="14" stopIfTrue="1">
      <formula>ISERROR(N6)</formula>
    </cfRule>
  </conditionalFormatting>
  <conditionalFormatting sqref="N8:N12 N14 N16 N18 N24 N26 N28 N30 N32">
    <cfRule type="expression" dxfId="1378" priority="13" stopIfTrue="1">
      <formula>ISERROR(N8)</formula>
    </cfRule>
  </conditionalFormatting>
  <conditionalFormatting sqref="N20:N22">
    <cfRule type="expression" dxfId="1377" priority="12" stopIfTrue="1">
      <formula>ISERROR(N20)</formula>
    </cfRule>
  </conditionalFormatting>
  <conditionalFormatting sqref="N34">
    <cfRule type="expression" dxfId="1376" priority="15"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2A252-20BD-445D-B8EA-4C10F0C78FCD}">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S32" sqref="S3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140</v>
      </c>
      <c r="C4" s="85" t="s">
        <v>649</v>
      </c>
      <c r="D4" s="30"/>
      <c r="E4" s="29" t="s">
        <v>650</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176</v>
      </c>
      <c r="D8" s="83"/>
      <c r="E8" s="29" t="s">
        <v>651</v>
      </c>
      <c r="F8" s="30"/>
      <c r="G8" s="31"/>
      <c r="H8" s="28" t="s">
        <v>27</v>
      </c>
      <c r="I8" s="66">
        <v>1</v>
      </c>
      <c r="J8" s="67"/>
      <c r="K8" s="68"/>
      <c r="L8" s="331"/>
      <c r="M8" s="374"/>
    </row>
    <row r="9" spans="1:14" ht="15" customHeight="1">
      <c r="A9" s="52"/>
      <c r="B9" s="24"/>
      <c r="C9" s="25"/>
      <c r="D9" s="82"/>
      <c r="E9" s="25" t="s">
        <v>642</v>
      </c>
      <c r="F9" s="26"/>
      <c r="G9" s="27"/>
      <c r="H9" s="24"/>
      <c r="I9" s="59"/>
      <c r="J9" s="60"/>
      <c r="K9" s="61"/>
      <c r="L9" s="62"/>
      <c r="M9" s="374"/>
    </row>
    <row r="10" spans="1:14" ht="15" customHeight="1">
      <c r="A10" s="53"/>
      <c r="B10" s="28"/>
      <c r="C10" s="72"/>
      <c r="D10" s="83"/>
      <c r="E10" s="29"/>
      <c r="F10" s="30"/>
      <c r="G10" s="31"/>
      <c r="H10" s="28"/>
      <c r="I10" s="66"/>
      <c r="J10" s="67"/>
      <c r="K10" s="68"/>
      <c r="L10" s="69"/>
      <c r="M10" s="374"/>
    </row>
    <row r="11" spans="1:14" ht="15" customHeight="1">
      <c r="A11" s="52"/>
      <c r="B11" s="24"/>
      <c r="C11" s="25"/>
      <c r="D11" s="82"/>
      <c r="E11" s="25"/>
      <c r="F11" s="26"/>
      <c r="G11" s="27"/>
      <c r="H11" s="24"/>
      <c r="I11" s="59"/>
      <c r="J11" s="60"/>
      <c r="K11" s="61"/>
      <c r="L11" s="62"/>
      <c r="M11" s="374"/>
    </row>
    <row r="12" spans="1:14" ht="15" customHeight="1">
      <c r="A12" s="53"/>
      <c r="B12" s="28"/>
      <c r="C12" s="72"/>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t="str">
        <f>IF(R16&gt;0,R15,IF(AF16&gt;0,CONCATENATE("見積"),IF(R16=0,"")))</f>
        <v/>
      </c>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t="str">
        <f>IF(R18&gt;0,R17,IF(AF18&gt;0,CONCATENATE("見積"),IF(R18=0,"")))</f>
        <v/>
      </c>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t="str">
        <f>IF(R20&gt;0,R19,IF(AF20&gt;0,CONCATENATE("見積"),IF(R20=0,"")))</f>
        <v/>
      </c>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t="str">
        <f>IF(R22&gt;0,R21,IF(AF22&gt;0,CONCATENATE("見積"),IF(R22=0,"")))</f>
        <v/>
      </c>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185</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375" priority="22" stopIfTrue="1" operator="between">
      <formula>0.9999</formula>
      <formula>1.0001</formula>
    </cfRule>
  </conditionalFormatting>
  <conditionalFormatting sqref="J8:K8">
    <cfRule type="expression" dxfId="1374" priority="3" stopIfTrue="1">
      <formula>ISERROR(J8)</formula>
    </cfRule>
  </conditionalFormatting>
  <conditionalFormatting sqref="K6">
    <cfRule type="expression" dxfId="1373" priority="27" stopIfTrue="1">
      <formula>ISERROR(K6)</formula>
    </cfRule>
  </conditionalFormatting>
  <conditionalFormatting sqref="L5">
    <cfRule type="expression" dxfId="1372" priority="26" stopIfTrue="1">
      <formula>ISERROR(L5)</formula>
    </cfRule>
  </conditionalFormatting>
  <conditionalFormatting sqref="L7">
    <cfRule type="expression" dxfId="1371" priority="1" stopIfTrue="1">
      <formula>ISERROR(L7)</formula>
    </cfRule>
  </conditionalFormatting>
  <conditionalFormatting sqref="L9 J10:K10 L13 J14:K14 L15 J16:K16 L17 J18:K18 L19 J20:K20 L21 J22:K22 L23 J24:K24 L25 J26:K26 L27 J28:K28 L29 J30:K30 L31 J32:K32 K34">
    <cfRule type="expression" dxfId="1370" priority="31" stopIfTrue="1">
      <formula>ISERROR(J9)</formula>
    </cfRule>
  </conditionalFormatting>
  <conditionalFormatting sqref="L11 J12:K12">
    <cfRule type="expression" dxfId="1369" priority="9" stopIfTrue="1">
      <formula>ISERROR(J11)</formula>
    </cfRule>
  </conditionalFormatting>
  <conditionalFormatting sqref="N6">
    <cfRule type="expression" dxfId="1368" priority="6" stopIfTrue="1">
      <formula>ISERROR(N6)</formula>
    </cfRule>
  </conditionalFormatting>
  <conditionalFormatting sqref="N8:N12 N14 N16 N18 N24 N26 N28 N30 N32">
    <cfRule type="expression" dxfId="1367" priority="5" stopIfTrue="1">
      <formula>ISERROR(N8)</formula>
    </cfRule>
  </conditionalFormatting>
  <conditionalFormatting sqref="N20:N22">
    <cfRule type="expression" dxfId="1366" priority="4" stopIfTrue="1">
      <formula>ISERROR(N20)</formula>
    </cfRule>
  </conditionalFormatting>
  <conditionalFormatting sqref="N34">
    <cfRule type="expression" dxfId="1365" priority="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68FB-C2C9-49C7-A3A2-758D89377291}">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P26" sqref="P2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141</v>
      </c>
      <c r="C4" s="85" t="s">
        <v>124</v>
      </c>
      <c r="D4" s="30"/>
      <c r="E4" s="29" t="s">
        <v>188</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v>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17.899999999999999</v>
      </c>
      <c r="J10" s="67"/>
      <c r="K10" s="68"/>
      <c r="L10" s="331"/>
      <c r="M10" s="374"/>
    </row>
    <row r="11" spans="1:14" ht="15" customHeight="1">
      <c r="A11" s="52"/>
      <c r="B11" s="24"/>
      <c r="C11" s="25"/>
      <c r="D11" s="82"/>
      <c r="E11" s="25" t="s">
        <v>41</v>
      </c>
      <c r="F11" s="26"/>
      <c r="G11" s="27"/>
      <c r="H11" s="24"/>
      <c r="I11" s="59"/>
      <c r="J11" s="60"/>
      <c r="K11" s="61"/>
      <c r="L11" s="62"/>
      <c r="M11" s="374"/>
    </row>
    <row r="12" spans="1:14" ht="15" customHeight="1">
      <c r="A12" s="53"/>
      <c r="B12" s="28"/>
      <c r="C12" s="72" t="s">
        <v>43</v>
      </c>
      <c r="D12" s="83"/>
      <c r="E12" s="29" t="s">
        <v>40</v>
      </c>
      <c r="F12" s="30"/>
      <c r="G12" s="31"/>
      <c r="H12" s="28" t="s">
        <v>39</v>
      </c>
      <c r="I12" s="66">
        <v>38.9</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11.2</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4.5999999999999996</v>
      </c>
      <c r="J16" s="67"/>
      <c r="K16" s="68"/>
      <c r="L16" s="331"/>
      <c r="M16" s="374"/>
    </row>
    <row r="17" spans="1:13" ht="15" customHeight="1">
      <c r="A17" s="52"/>
      <c r="B17" s="24"/>
      <c r="C17" s="25"/>
      <c r="D17" s="82"/>
      <c r="E17" s="25"/>
      <c r="F17" s="26"/>
      <c r="G17" s="27"/>
      <c r="H17" s="24"/>
      <c r="I17" s="59"/>
      <c r="J17" s="60"/>
      <c r="K17" s="61"/>
      <c r="L17" s="62" t="s">
        <v>632</v>
      </c>
      <c r="M17" s="374"/>
    </row>
    <row r="18" spans="1:13" ht="15" customHeight="1">
      <c r="A18" s="53"/>
      <c r="B18" s="28"/>
      <c r="C18" s="72" t="s">
        <v>61</v>
      </c>
      <c r="D18" s="83"/>
      <c r="E18" s="29"/>
      <c r="F18" s="30"/>
      <c r="G18" s="31"/>
      <c r="H18" s="28" t="s">
        <v>59</v>
      </c>
      <c r="I18" s="66">
        <v>1</v>
      </c>
      <c r="J18" s="67"/>
      <c r="K18" s="68"/>
      <c r="L18" s="69"/>
      <c r="M18" s="374"/>
    </row>
    <row r="19" spans="1:13" ht="15" customHeight="1">
      <c r="A19" s="52"/>
      <c r="B19" s="24"/>
      <c r="C19" s="25"/>
      <c r="D19" s="82"/>
      <c r="E19" s="25"/>
      <c r="F19" s="26"/>
      <c r="G19" s="27"/>
      <c r="H19" s="24"/>
      <c r="I19" s="59"/>
      <c r="J19" s="60"/>
      <c r="K19" s="61"/>
      <c r="L19" s="62" t="s">
        <v>632</v>
      </c>
      <c r="M19" s="374"/>
    </row>
    <row r="20" spans="1:13" ht="15" customHeight="1">
      <c r="A20" s="53"/>
      <c r="B20" s="28"/>
      <c r="C20" s="72" t="s">
        <v>62</v>
      </c>
      <c r="D20" s="83"/>
      <c r="E20" s="29"/>
      <c r="F20" s="30"/>
      <c r="G20" s="31"/>
      <c r="H20" s="28" t="s">
        <v>59</v>
      </c>
      <c r="I20" s="66">
        <v>1</v>
      </c>
      <c r="J20" s="67"/>
      <c r="K20" s="68"/>
      <c r="L20" s="69"/>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1730</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87</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364" priority="39" stopIfTrue="1" operator="between">
      <formula>0.9999</formula>
      <formula>1.0001</formula>
    </cfRule>
  </conditionalFormatting>
  <conditionalFormatting sqref="J8:K8">
    <cfRule type="expression" dxfId="1363" priority="23" stopIfTrue="1">
      <formula>ISERROR(J8)</formula>
    </cfRule>
  </conditionalFormatting>
  <conditionalFormatting sqref="J10:K10 J12:K12 J14:K14 J16:K16">
    <cfRule type="expression" dxfId="1362" priority="9" stopIfTrue="1">
      <formula>ISERROR(J10)</formula>
    </cfRule>
  </conditionalFormatting>
  <conditionalFormatting sqref="J22:K26 L23">
    <cfRule type="expression" dxfId="1361" priority="21" stopIfTrue="1">
      <formula>ISERROR(J22)</formula>
    </cfRule>
  </conditionalFormatting>
  <conditionalFormatting sqref="K6">
    <cfRule type="expression" dxfId="1360" priority="42" stopIfTrue="1">
      <formula>ISERROR(K6)</formula>
    </cfRule>
  </conditionalFormatting>
  <conditionalFormatting sqref="L5">
    <cfRule type="expression" dxfId="1359" priority="41" stopIfTrue="1">
      <formula>ISERROR(L5)</formula>
    </cfRule>
  </conditionalFormatting>
  <conditionalFormatting sqref="L7 J18:K18 J20:K20 L25">
    <cfRule type="expression" dxfId="1358" priority="24" stopIfTrue="1">
      <formula>ISERROR(J7)</formula>
    </cfRule>
  </conditionalFormatting>
  <conditionalFormatting sqref="L9">
    <cfRule type="expression" dxfId="1357" priority="4" stopIfTrue="1">
      <formula>ISERROR(L9)</formula>
    </cfRule>
  </conditionalFormatting>
  <conditionalFormatting sqref="L11">
    <cfRule type="expression" dxfId="1356" priority="3" stopIfTrue="1">
      <formula>ISERROR(L11)</formula>
    </cfRule>
  </conditionalFormatting>
  <conditionalFormatting sqref="L13">
    <cfRule type="expression" dxfId="1355" priority="2" stopIfTrue="1">
      <formula>ISERROR(L13)</formula>
    </cfRule>
  </conditionalFormatting>
  <conditionalFormatting sqref="L15">
    <cfRule type="expression" dxfId="1354" priority="1" stopIfTrue="1">
      <formula>ISERROR(L15)</formula>
    </cfRule>
  </conditionalFormatting>
  <conditionalFormatting sqref="L17 L19 L21">
    <cfRule type="expression" dxfId="1353" priority="17" stopIfTrue="1">
      <formula>ISERROR(L17)</formula>
    </cfRule>
  </conditionalFormatting>
  <conditionalFormatting sqref="L27 J28:K28 L29 J30:K30 L31 J32:K32 K34">
    <cfRule type="expression" dxfId="1352" priority="46" stopIfTrue="1">
      <formula>ISERROR(J27)</formula>
    </cfRule>
  </conditionalFormatting>
  <conditionalFormatting sqref="N6">
    <cfRule type="expression" dxfId="1351" priority="12" stopIfTrue="1">
      <formula>ISERROR(N6)</formula>
    </cfRule>
  </conditionalFormatting>
  <conditionalFormatting sqref="N8:N12 N14 N16 N18 N24 N26 N28 N30 N32">
    <cfRule type="expression" dxfId="1350" priority="11" stopIfTrue="1">
      <formula>ISERROR(N8)</formula>
    </cfRule>
  </conditionalFormatting>
  <conditionalFormatting sqref="N20:N22">
    <cfRule type="expression" dxfId="1349" priority="10" stopIfTrue="1">
      <formula>ISERROR(N20)</formula>
    </cfRule>
  </conditionalFormatting>
  <conditionalFormatting sqref="N34">
    <cfRule type="expression" dxfId="1348" priority="13"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E2235-B7B6-4A4D-94B5-7BF00A44745F}">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21" sqref="Q2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142</v>
      </c>
      <c r="C4" s="85" t="s">
        <v>1733</v>
      </c>
      <c r="D4" s="30"/>
      <c r="E4" s="29" t="s">
        <v>190</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52</v>
      </c>
      <c r="D10" s="83"/>
      <c r="E10" s="29" t="s">
        <v>50</v>
      </c>
      <c r="F10" s="30"/>
      <c r="G10" s="31"/>
      <c r="H10" s="28" t="s">
        <v>48</v>
      </c>
      <c r="I10" s="66">
        <v>0.4</v>
      </c>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176</v>
      </c>
      <c r="D12" s="83"/>
      <c r="E12" s="29" t="s">
        <v>191</v>
      </c>
      <c r="F12" s="30"/>
      <c r="G12" s="31"/>
      <c r="H12" s="28" t="s">
        <v>27</v>
      </c>
      <c r="I12" s="66">
        <v>1</v>
      </c>
      <c r="J12" s="67"/>
      <c r="K12" s="68"/>
      <c r="L12" s="331"/>
      <c r="M12" s="374"/>
    </row>
    <row r="13" spans="1:14" ht="15" customHeight="1">
      <c r="A13" s="52"/>
      <c r="B13" s="24"/>
      <c r="C13" s="25"/>
      <c r="D13" s="82"/>
      <c r="E13" s="25" t="s">
        <v>642</v>
      </c>
      <c r="F13" s="26"/>
      <c r="G13" s="27"/>
      <c r="H13" s="24"/>
      <c r="I13" s="59"/>
      <c r="J13" s="60"/>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302</v>
      </c>
      <c r="F16" s="30"/>
      <c r="G16" s="31"/>
      <c r="H16" s="28" t="s">
        <v>48</v>
      </c>
      <c r="I16" s="66">
        <v>0.4</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62</v>
      </c>
      <c r="D18" s="83"/>
      <c r="E18" s="29" t="s">
        <v>302</v>
      </c>
      <c r="F18" s="30"/>
      <c r="G18" s="31"/>
      <c r="H18" s="28" t="s">
        <v>48</v>
      </c>
      <c r="I18" s="66">
        <v>0.4</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1730</v>
      </c>
      <c r="D20" s="83"/>
      <c r="E20" s="29" t="s">
        <v>302</v>
      </c>
      <c r="F20" s="30"/>
      <c r="G20" s="31"/>
      <c r="H20" s="28" t="s">
        <v>48</v>
      </c>
      <c r="I20" s="66">
        <v>0.4</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189</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347" priority="45" stopIfTrue="1" operator="between">
      <formula>0.9999</formula>
      <formula>1.0001</formula>
    </cfRule>
  </conditionalFormatting>
  <conditionalFormatting sqref="J10:K10 J12:K12">
    <cfRule type="expression" dxfId="1346" priority="13" stopIfTrue="1">
      <formula>ISERROR(J10)</formula>
    </cfRule>
  </conditionalFormatting>
  <conditionalFormatting sqref="J16:K16 J18:K18 J20:K26">
    <cfRule type="expression" dxfId="1345" priority="11" stopIfTrue="1">
      <formula>ISERROR(J16)</formula>
    </cfRule>
  </conditionalFormatting>
  <conditionalFormatting sqref="K6">
    <cfRule type="expression" dxfId="1344" priority="48" stopIfTrue="1">
      <formula>ISERROR(K6)</formula>
    </cfRule>
  </conditionalFormatting>
  <conditionalFormatting sqref="L5">
    <cfRule type="expression" dxfId="1343" priority="47" stopIfTrue="1">
      <formula>ISERROR(L5)</formula>
    </cfRule>
  </conditionalFormatting>
  <conditionalFormatting sqref="L7 J8:K8 L13 J14:K14 L21 L23 L25 L27 J28:K28 L29 J30:K30 L31 J32:K32 K34">
    <cfRule type="expression" dxfId="1342" priority="52" stopIfTrue="1">
      <formula>ISERROR(J7)</formula>
    </cfRule>
  </conditionalFormatting>
  <conditionalFormatting sqref="L9">
    <cfRule type="expression" dxfId="1341" priority="5" stopIfTrue="1">
      <formula>ISERROR(L9)</formula>
    </cfRule>
  </conditionalFormatting>
  <conditionalFormatting sqref="L11">
    <cfRule type="expression" dxfId="1340" priority="4" stopIfTrue="1">
      <formula>ISERROR(L11)</formula>
    </cfRule>
  </conditionalFormatting>
  <conditionalFormatting sqref="L15">
    <cfRule type="expression" dxfId="1339" priority="3" stopIfTrue="1">
      <formula>ISERROR(L15)</formula>
    </cfRule>
  </conditionalFormatting>
  <conditionalFormatting sqref="L17">
    <cfRule type="expression" dxfId="1338" priority="2" stopIfTrue="1">
      <formula>ISERROR(L17)</formula>
    </cfRule>
  </conditionalFormatting>
  <conditionalFormatting sqref="L19">
    <cfRule type="expression" dxfId="1337" priority="1" stopIfTrue="1">
      <formula>ISERROR(L19)</formula>
    </cfRule>
  </conditionalFormatting>
  <conditionalFormatting sqref="N6">
    <cfRule type="expression" dxfId="1336" priority="16" stopIfTrue="1">
      <formula>ISERROR(N6)</formula>
    </cfRule>
  </conditionalFormatting>
  <conditionalFormatting sqref="N8:N12 N14 N16 N18 N24 N26 N28 N30 N32">
    <cfRule type="expression" dxfId="1335" priority="15" stopIfTrue="1">
      <formula>ISERROR(N8)</formula>
    </cfRule>
  </conditionalFormatting>
  <conditionalFormatting sqref="N20:N22">
    <cfRule type="expression" dxfId="1334" priority="14" stopIfTrue="1">
      <formula>ISERROR(N20)</formula>
    </cfRule>
  </conditionalFormatting>
  <conditionalFormatting sqref="N34">
    <cfRule type="expression" dxfId="1333" priority="1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1B5AC-F811-45D7-B7F6-44F180943BC6}">
  <dimension ref="A1:N34"/>
  <sheetViews>
    <sheetView showGridLines="0" showZeros="0" view="pageBreakPreview" zoomScaleNormal="80" zoomScaleSheetLayoutView="100" workbookViewId="0">
      <pane ySplit="4" topLeftCell="A5" activePane="bottomLeft" state="frozenSplit"/>
      <selection activeCell="D25" sqref="D25"/>
      <selection pane="bottomLeft" activeCell="J3" sqref="J3:L3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1679</v>
      </c>
      <c r="C4" s="85" t="s">
        <v>1678</v>
      </c>
      <c r="D4" s="30"/>
      <c r="E4" s="29"/>
      <c r="F4" s="30"/>
      <c r="G4" s="31"/>
      <c r="H4" s="65"/>
      <c r="I4" s="66"/>
      <c r="J4" s="67"/>
      <c r="K4" s="68"/>
      <c r="L4" s="69"/>
      <c r="M4" s="374"/>
      <c r="N4" s="376"/>
    </row>
    <row r="5" spans="1:14" ht="15" customHeight="1">
      <c r="A5" s="52"/>
      <c r="B5" s="24"/>
      <c r="C5" s="25"/>
      <c r="D5" s="82"/>
      <c r="E5" s="25" t="s">
        <v>1682</v>
      </c>
      <c r="F5" s="26"/>
      <c r="G5" s="27"/>
      <c r="H5" s="24"/>
      <c r="I5" s="59"/>
      <c r="J5" s="60"/>
      <c r="K5" s="61"/>
      <c r="L5" s="62"/>
      <c r="M5" s="374"/>
    </row>
    <row r="6" spans="1:14" ht="15" customHeight="1">
      <c r="A6" s="53"/>
      <c r="B6" s="28"/>
      <c r="C6" s="72" t="s">
        <v>1680</v>
      </c>
      <c r="D6" s="83"/>
      <c r="E6" s="332" t="s">
        <v>1683</v>
      </c>
      <c r="F6" s="30"/>
      <c r="G6" s="31"/>
      <c r="H6" s="28" t="s">
        <v>1681</v>
      </c>
      <c r="I6" s="66">
        <v>150</v>
      </c>
      <c r="J6" s="67"/>
      <c r="K6" s="68"/>
      <c r="L6" s="331"/>
      <c r="M6" s="374"/>
    </row>
    <row r="7" spans="1:14" ht="15" customHeight="1">
      <c r="A7" s="52"/>
      <c r="B7" s="24"/>
      <c r="C7" s="25"/>
      <c r="D7" s="82"/>
      <c r="E7" s="25" t="s">
        <v>1685</v>
      </c>
      <c r="F7" s="26"/>
      <c r="G7" s="27"/>
      <c r="H7" s="24"/>
      <c r="I7" s="59"/>
      <c r="J7" s="60"/>
      <c r="K7" s="61"/>
      <c r="L7" s="62"/>
      <c r="M7" s="374"/>
    </row>
    <row r="8" spans="1:14" ht="15" customHeight="1">
      <c r="A8" s="53"/>
      <c r="B8" s="28"/>
      <c r="C8" s="72" t="s">
        <v>1684</v>
      </c>
      <c r="D8" s="83"/>
      <c r="E8" s="29" t="s">
        <v>1686</v>
      </c>
      <c r="F8" s="30"/>
      <c r="G8" s="31"/>
      <c r="H8" s="28" t="s">
        <v>1687</v>
      </c>
      <c r="I8" s="66">
        <v>1</v>
      </c>
      <c r="J8" s="67"/>
      <c r="K8" s="68"/>
      <c r="L8" s="331"/>
      <c r="M8" s="374"/>
    </row>
    <row r="9" spans="1:14" ht="15" customHeight="1">
      <c r="A9" s="52"/>
      <c r="B9" s="24"/>
      <c r="C9" s="25"/>
      <c r="D9" s="82"/>
      <c r="E9" s="25"/>
      <c r="F9" s="26"/>
      <c r="G9" s="27"/>
      <c r="H9" s="24"/>
      <c r="I9" s="59"/>
      <c r="J9" s="60"/>
      <c r="K9" s="61"/>
      <c r="L9" s="62"/>
      <c r="M9" s="374"/>
    </row>
    <row r="10" spans="1:14" ht="15" customHeight="1">
      <c r="A10" s="53"/>
      <c r="B10" s="28"/>
      <c r="C10" s="72" t="s">
        <v>1765</v>
      </c>
      <c r="D10" s="83"/>
      <c r="E10" s="29"/>
      <c r="F10" s="30"/>
      <c r="G10" s="31"/>
      <c r="H10" s="28"/>
      <c r="I10" s="66"/>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1752</v>
      </c>
      <c r="D12" s="83"/>
      <c r="E12" s="29" t="s">
        <v>1753</v>
      </c>
      <c r="F12" s="30"/>
      <c r="G12" s="31"/>
      <c r="H12" s="28" t="s">
        <v>1754</v>
      </c>
      <c r="I12" s="66">
        <v>2</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c r="D14" s="83"/>
      <c r="E14" s="29" t="s">
        <v>1755</v>
      </c>
      <c r="F14" s="30"/>
      <c r="G14" s="31"/>
      <c r="H14" s="28" t="s">
        <v>1754</v>
      </c>
      <c r="I14" s="66">
        <v>1</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c r="D16" s="83"/>
      <c r="E16" s="29" t="s">
        <v>1756</v>
      </c>
      <c r="F16" s="30"/>
      <c r="G16" s="31"/>
      <c r="H16" s="28" t="s">
        <v>1754</v>
      </c>
      <c r="I16" s="66">
        <v>1</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c r="D18" s="83"/>
      <c r="E18" s="29" t="s">
        <v>1757</v>
      </c>
      <c r="F18" s="30"/>
      <c r="G18" s="31"/>
      <c r="H18" s="28" t="s">
        <v>1754</v>
      </c>
      <c r="I18" s="66">
        <v>1</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c r="D20" s="83"/>
      <c r="E20" s="29" t="s">
        <v>1758</v>
      </c>
      <c r="F20" s="30"/>
      <c r="G20" s="31"/>
      <c r="H20" s="28" t="s">
        <v>1754</v>
      </c>
      <c r="I20" s="66">
        <v>1</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t="s">
        <v>1759</v>
      </c>
      <c r="F22" s="30"/>
      <c r="G22" s="31"/>
      <c r="H22" s="28" t="s">
        <v>1754</v>
      </c>
      <c r="I22" s="66">
        <v>1</v>
      </c>
      <c r="J22" s="67"/>
      <c r="K22" s="68"/>
      <c r="L22" s="331"/>
      <c r="M22" s="374"/>
    </row>
    <row r="23" spans="1:13" ht="15" customHeight="1">
      <c r="A23" s="52"/>
      <c r="B23" s="24"/>
      <c r="C23" s="25"/>
      <c r="D23" s="82"/>
      <c r="E23" s="25"/>
      <c r="F23" s="26"/>
      <c r="G23" s="27"/>
      <c r="H23" s="24"/>
      <c r="I23" s="59"/>
      <c r="J23" s="60"/>
      <c r="K23" s="61"/>
      <c r="L23" s="62"/>
      <c r="M23" s="374"/>
    </row>
    <row r="24" spans="1:13" ht="15" customHeight="1">
      <c r="A24" s="53"/>
      <c r="B24" s="28"/>
      <c r="C24" s="72"/>
      <c r="D24" s="83"/>
      <c r="E24" s="29" t="s">
        <v>1760</v>
      </c>
      <c r="F24" s="30"/>
      <c r="G24" s="31"/>
      <c r="H24" s="28" t="s">
        <v>1754</v>
      </c>
      <c r="I24" s="66">
        <v>1</v>
      </c>
      <c r="J24" s="67"/>
      <c r="K24" s="68"/>
      <c r="L24" s="331"/>
      <c r="M24" s="374"/>
    </row>
    <row r="25" spans="1:13" ht="15" customHeight="1">
      <c r="A25" s="52"/>
      <c r="B25" s="24"/>
      <c r="C25" s="25"/>
      <c r="D25" s="82"/>
      <c r="E25" s="25"/>
      <c r="F25" s="26"/>
      <c r="G25" s="27"/>
      <c r="H25" s="24"/>
      <c r="I25" s="59"/>
      <c r="J25" s="60"/>
      <c r="K25" s="61"/>
      <c r="L25" s="62"/>
      <c r="M25" s="374"/>
    </row>
    <row r="26" spans="1:13" ht="15" customHeight="1">
      <c r="A26" s="53"/>
      <c r="B26" s="28"/>
      <c r="C26" s="72"/>
      <c r="D26" s="83"/>
      <c r="E26" s="29" t="s">
        <v>1761</v>
      </c>
      <c r="F26" s="30"/>
      <c r="G26" s="31"/>
      <c r="H26" s="28" t="s">
        <v>1754</v>
      </c>
      <c r="I26" s="66">
        <v>1</v>
      </c>
      <c r="J26" s="67"/>
      <c r="K26" s="68"/>
      <c r="L26" s="331"/>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t="s">
        <v>1762</v>
      </c>
      <c r="F28" s="30"/>
      <c r="G28" s="31"/>
      <c r="H28" s="28" t="s">
        <v>1754</v>
      </c>
      <c r="I28" s="66">
        <v>1</v>
      </c>
      <c r="J28" s="67"/>
      <c r="K28" s="68"/>
      <c r="L28" s="331"/>
      <c r="M28" s="374"/>
    </row>
    <row r="29" spans="1:13" ht="15" customHeight="1">
      <c r="A29" s="52"/>
      <c r="B29" s="24"/>
      <c r="C29" s="25"/>
      <c r="D29" s="82"/>
      <c r="E29" s="25"/>
      <c r="F29" s="26"/>
      <c r="G29" s="27"/>
      <c r="H29" s="24"/>
      <c r="I29" s="59"/>
      <c r="J29" s="60"/>
      <c r="K29" s="61"/>
      <c r="L29" s="62"/>
      <c r="M29" s="374"/>
    </row>
    <row r="30" spans="1:13" ht="15" customHeight="1">
      <c r="A30" s="53"/>
      <c r="B30" s="28"/>
      <c r="C30" s="72" t="s">
        <v>1763</v>
      </c>
      <c r="D30" s="83"/>
      <c r="E30" s="29" t="s">
        <v>1753</v>
      </c>
      <c r="F30" s="30"/>
      <c r="G30" s="31"/>
      <c r="H30" s="28" t="s">
        <v>1754</v>
      </c>
      <c r="I30" s="66">
        <v>1</v>
      </c>
      <c r="J30" s="75"/>
      <c r="K30" s="68"/>
      <c r="L30" s="331"/>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t="s">
        <v>1762</v>
      </c>
      <c r="F32" s="30"/>
      <c r="G32" s="31"/>
      <c r="H32" s="28" t="s">
        <v>1754</v>
      </c>
      <c r="I32" s="66">
        <v>1</v>
      </c>
      <c r="J32" s="67"/>
      <c r="K32" s="68"/>
      <c r="L32" s="331"/>
      <c r="M32" s="374"/>
    </row>
    <row r="33" spans="1:13" ht="15" customHeight="1">
      <c r="A33" s="52"/>
      <c r="B33" s="24"/>
      <c r="C33" s="25"/>
      <c r="D33" s="82"/>
      <c r="E33" s="25"/>
      <c r="F33" s="26"/>
      <c r="G33" s="27"/>
      <c r="H33" s="24"/>
      <c r="I33" s="77"/>
      <c r="J33" s="78"/>
      <c r="K33" s="61"/>
      <c r="L33" s="62"/>
      <c r="M33" s="374"/>
    </row>
    <row r="34" spans="1:13" ht="15" customHeight="1">
      <c r="A34" s="53"/>
      <c r="B34" s="28"/>
      <c r="C34" s="86" t="s">
        <v>1716</v>
      </c>
      <c r="D34" s="84"/>
      <c r="E34" s="29"/>
      <c r="F34" s="30"/>
      <c r="G34" s="31"/>
      <c r="H34" s="28"/>
      <c r="I34" s="80"/>
      <c r="J34" s="81"/>
      <c r="K34" s="76"/>
      <c r="L34" s="69"/>
      <c r="M34" s="374"/>
    </row>
  </sheetData>
  <mergeCells count="9">
    <mergeCell ref="K1:K2"/>
    <mergeCell ref="L1:L2"/>
    <mergeCell ref="M1:M2"/>
    <mergeCell ref="B1:D2"/>
    <mergeCell ref="E1:E2"/>
    <mergeCell ref="G1:G2"/>
    <mergeCell ref="H1:H2"/>
    <mergeCell ref="I1:I2"/>
    <mergeCell ref="J1:J2"/>
  </mergeCells>
  <phoneticPr fontId="2"/>
  <conditionalFormatting sqref="A3:A34">
    <cfRule type="cellIs" dxfId="1755" priority="9" stopIfTrue="1" operator="between">
      <formula>0.9999</formula>
      <formula>1.0001</formula>
    </cfRule>
  </conditionalFormatting>
  <conditionalFormatting sqref="J28:J32">
    <cfRule type="expression" dxfId="1754" priority="5" stopIfTrue="1">
      <formula>ISERROR(J28)</formula>
    </cfRule>
  </conditionalFormatting>
  <conditionalFormatting sqref="J10:K10">
    <cfRule type="expression" dxfId="1753" priority="4" stopIfTrue="1">
      <formula>ISERROR(J10)</formula>
    </cfRule>
  </conditionalFormatting>
  <conditionalFormatting sqref="J12:K12 J16:K16 J18:K18 J20:K20 J22:K22 J24:K24 J26:K26 K28 K30 K32">
    <cfRule type="expression" dxfId="1752" priority="3" stopIfTrue="1">
      <formula>ISERROR(J12)</formula>
    </cfRule>
  </conditionalFormatting>
  <conditionalFormatting sqref="J14:K14">
    <cfRule type="expression" dxfId="1751" priority="2" stopIfTrue="1">
      <formula>ISERROR(J14)</formula>
    </cfRule>
  </conditionalFormatting>
  <conditionalFormatting sqref="K34 N34">
    <cfRule type="expression" dxfId="1750" priority="14" stopIfTrue="1">
      <formula>ISERROR(K34)</formula>
    </cfRule>
  </conditionalFormatting>
  <conditionalFormatting sqref="L5 J6:K6 L7 L9 L11 L13 L15 L17 L19 L21 L23 L25 L27 L29 L31">
    <cfRule type="expression" dxfId="1749" priority="8" stopIfTrue="1">
      <formula>ISERROR(J5)</formula>
    </cfRule>
  </conditionalFormatting>
  <conditionalFormatting sqref="N6:N8 J8:K8 N28:N32">
    <cfRule type="expression" dxfId="1748" priority="6" stopIfTrue="1">
      <formula>ISERROR(J6)</formula>
    </cfRule>
  </conditionalFormatting>
  <conditionalFormatting sqref="N10 N12 N14 N20 N22 N24 N26">
    <cfRule type="expression" dxfId="1747" priority="12" stopIfTrue="1">
      <formula>ISERROR(N10)</formula>
    </cfRule>
  </conditionalFormatting>
  <conditionalFormatting sqref="N16:N18">
    <cfRule type="expression" dxfId="1746" priority="7" stopIfTrue="1">
      <formula>ISERROR(N16)</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D547E-A92B-4535-A80E-21A2379747DE}">
  <dimension ref="A1:N194"/>
  <sheetViews>
    <sheetView showGridLines="0" showZeros="0" view="pageBreakPreview" zoomScaleNormal="80" zoomScaleSheetLayoutView="100" workbookViewId="0">
      <pane ySplit="4" topLeftCell="A173" activePane="bottomLeft" state="frozenSplit"/>
      <selection activeCell="H32" sqref="H32"/>
      <selection pane="bottomLeft" activeCell="R18" sqref="R18"/>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t="s">
        <v>612</v>
      </c>
      <c r="F3" s="26"/>
      <c r="G3" s="27"/>
      <c r="H3" s="58"/>
      <c r="I3" s="59"/>
      <c r="J3" s="60"/>
      <c r="K3" s="61"/>
      <c r="L3" s="62"/>
      <c r="M3" s="374"/>
      <c r="N3" s="375"/>
    </row>
    <row r="4" spans="1:14" ht="15" customHeight="1">
      <c r="A4" s="53"/>
      <c r="B4" s="22" t="s">
        <v>143</v>
      </c>
      <c r="C4" s="85" t="s">
        <v>202</v>
      </c>
      <c r="D4" s="30"/>
      <c r="E4" s="29" t="s">
        <v>613</v>
      </c>
      <c r="F4" s="30"/>
      <c r="G4" s="31"/>
      <c r="H4" s="65"/>
      <c r="I4" s="66"/>
      <c r="J4" s="67"/>
      <c r="K4" s="68"/>
      <c r="L4" s="69"/>
      <c r="M4" s="374"/>
      <c r="N4" s="376"/>
    </row>
    <row r="5" spans="1:14" ht="15" customHeight="1">
      <c r="A5" s="52"/>
      <c r="B5" s="24"/>
      <c r="C5" s="25"/>
      <c r="D5" s="82"/>
      <c r="E5" s="25" t="s">
        <v>614</v>
      </c>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114" t="s">
        <v>64</v>
      </c>
      <c r="C8" s="72" t="s">
        <v>524</v>
      </c>
      <c r="D8" s="83"/>
      <c r="E8" s="29" t="s">
        <v>525</v>
      </c>
      <c r="F8" s="30"/>
      <c r="G8" s="31"/>
      <c r="H8" s="28" t="s">
        <v>526</v>
      </c>
      <c r="I8" s="66">
        <v>5015</v>
      </c>
      <c r="J8" s="67"/>
      <c r="K8" s="68"/>
      <c r="L8" s="331"/>
      <c r="M8" s="374"/>
    </row>
    <row r="9" spans="1:14" ht="15" customHeight="1">
      <c r="A9" s="52"/>
      <c r="B9" s="51"/>
      <c r="C9" s="25"/>
      <c r="D9" s="82"/>
      <c r="E9" s="25"/>
      <c r="F9" s="26"/>
      <c r="G9" s="27"/>
      <c r="H9" s="24"/>
      <c r="I9" s="59"/>
      <c r="J9" s="60"/>
      <c r="K9" s="61"/>
      <c r="L9" s="62"/>
      <c r="M9" s="374"/>
    </row>
    <row r="10" spans="1:14" ht="15" customHeight="1">
      <c r="A10" s="53"/>
      <c r="B10" s="114" t="s">
        <v>65</v>
      </c>
      <c r="C10" s="72" t="s">
        <v>527</v>
      </c>
      <c r="D10" s="83"/>
      <c r="E10" s="29" t="s">
        <v>525</v>
      </c>
      <c r="F10" s="30"/>
      <c r="G10" s="31"/>
      <c r="H10" s="28" t="s">
        <v>526</v>
      </c>
      <c r="I10" s="66">
        <v>933</v>
      </c>
      <c r="J10" s="67"/>
      <c r="K10" s="68"/>
      <c r="L10" s="331"/>
      <c r="M10" s="374"/>
    </row>
    <row r="11" spans="1:14" ht="15" customHeight="1">
      <c r="A11" s="52"/>
      <c r="B11" s="51"/>
      <c r="C11" s="25"/>
      <c r="D11" s="82"/>
      <c r="E11" s="25"/>
      <c r="F11" s="26"/>
      <c r="G11" s="27"/>
      <c r="H11" s="24"/>
      <c r="I11" s="59"/>
      <c r="J11" s="60"/>
      <c r="K11" s="61"/>
      <c r="L11" s="62"/>
      <c r="M11" s="374"/>
    </row>
    <row r="12" spans="1:14" ht="15" customHeight="1">
      <c r="A12" s="53"/>
      <c r="B12" s="114" t="s">
        <v>67</v>
      </c>
      <c r="C12" s="72" t="s">
        <v>528</v>
      </c>
      <c r="D12" s="83"/>
      <c r="E12" s="29" t="s">
        <v>529</v>
      </c>
      <c r="F12" s="30"/>
      <c r="G12" s="31"/>
      <c r="H12" s="28" t="s">
        <v>526</v>
      </c>
      <c r="I12" s="66">
        <v>134</v>
      </c>
      <c r="J12" s="67"/>
      <c r="K12" s="68"/>
      <c r="L12" s="331"/>
      <c r="M12" s="374"/>
    </row>
    <row r="13" spans="1:14" ht="15" customHeight="1">
      <c r="A13" s="52"/>
      <c r="B13" s="51"/>
      <c r="C13" s="25"/>
      <c r="D13" s="82"/>
      <c r="E13" s="25"/>
      <c r="F13" s="26"/>
      <c r="G13" s="27"/>
      <c r="H13" s="24"/>
      <c r="I13" s="59"/>
      <c r="J13" s="60"/>
      <c r="K13" s="61"/>
      <c r="L13" s="62"/>
      <c r="M13" s="374"/>
    </row>
    <row r="14" spans="1:14" ht="15" customHeight="1">
      <c r="A14" s="53"/>
      <c r="B14" s="114" t="s">
        <v>68</v>
      </c>
      <c r="C14" s="72" t="s">
        <v>530</v>
      </c>
      <c r="D14" s="83"/>
      <c r="E14" s="29" t="s">
        <v>531</v>
      </c>
      <c r="F14" s="30"/>
      <c r="G14" s="31"/>
      <c r="H14" s="28" t="s">
        <v>155</v>
      </c>
      <c r="I14" s="66">
        <v>115</v>
      </c>
      <c r="J14" s="67"/>
      <c r="K14" s="68"/>
      <c r="L14" s="331"/>
      <c r="M14" s="374"/>
    </row>
    <row r="15" spans="1:14" ht="15" customHeight="1">
      <c r="A15" s="52"/>
      <c r="B15" s="51"/>
      <c r="C15" s="25"/>
      <c r="D15" s="82"/>
      <c r="E15" s="25"/>
      <c r="F15" s="26"/>
      <c r="G15" s="27"/>
      <c r="H15" s="24"/>
      <c r="I15" s="59"/>
      <c r="J15" s="60"/>
      <c r="K15" s="61"/>
      <c r="L15" s="62"/>
      <c r="M15" s="374"/>
    </row>
    <row r="16" spans="1:14" ht="15" customHeight="1">
      <c r="A16" s="53"/>
      <c r="B16" s="114"/>
      <c r="C16" s="72" t="s">
        <v>532</v>
      </c>
      <c r="D16" s="83"/>
      <c r="E16" s="29" t="s">
        <v>534</v>
      </c>
      <c r="F16" s="30"/>
      <c r="G16" s="31"/>
      <c r="H16" s="28" t="s">
        <v>155</v>
      </c>
      <c r="I16" s="66">
        <v>66</v>
      </c>
      <c r="J16" s="67"/>
      <c r="K16" s="68"/>
      <c r="L16" s="331"/>
      <c r="M16" s="374"/>
    </row>
    <row r="17" spans="1:13" ht="15" customHeight="1">
      <c r="A17" s="52"/>
      <c r="B17" s="51"/>
      <c r="C17" s="25"/>
      <c r="D17" s="82"/>
      <c r="E17" s="25"/>
      <c r="F17" s="26"/>
      <c r="G17" s="27"/>
      <c r="H17" s="24"/>
      <c r="I17" s="59"/>
      <c r="J17" s="60"/>
      <c r="K17" s="61"/>
      <c r="L17" s="62"/>
      <c r="M17" s="374"/>
    </row>
    <row r="18" spans="1:13" ht="15" customHeight="1">
      <c r="A18" s="53"/>
      <c r="B18" s="114" t="s">
        <v>69</v>
      </c>
      <c r="C18" s="72" t="s">
        <v>530</v>
      </c>
      <c r="D18" s="83"/>
      <c r="E18" s="29" t="s">
        <v>533</v>
      </c>
      <c r="F18" s="30"/>
      <c r="G18" s="31"/>
      <c r="H18" s="28" t="s">
        <v>155</v>
      </c>
      <c r="I18" s="66">
        <v>59</v>
      </c>
      <c r="J18" s="67"/>
      <c r="K18" s="68"/>
      <c r="L18" s="331"/>
      <c r="M18" s="374"/>
    </row>
    <row r="19" spans="1:13" ht="15" customHeight="1">
      <c r="A19" s="52"/>
      <c r="B19" s="51"/>
      <c r="C19" s="25"/>
      <c r="D19" s="82"/>
      <c r="E19" s="25"/>
      <c r="F19" s="26"/>
      <c r="G19" s="27"/>
      <c r="H19" s="24"/>
      <c r="I19" s="59"/>
      <c r="J19" s="60"/>
      <c r="K19" s="61"/>
      <c r="L19" s="62"/>
      <c r="M19" s="374"/>
    </row>
    <row r="20" spans="1:13" ht="15" customHeight="1">
      <c r="A20" s="53"/>
      <c r="B20" s="114"/>
      <c r="C20" s="72" t="s">
        <v>532</v>
      </c>
      <c r="D20" s="83"/>
      <c r="E20" s="29" t="s">
        <v>535</v>
      </c>
      <c r="F20" s="30"/>
      <c r="G20" s="31"/>
      <c r="H20" s="28" t="s">
        <v>155</v>
      </c>
      <c r="I20" s="66">
        <v>59</v>
      </c>
      <c r="J20" s="67"/>
      <c r="K20" s="68"/>
      <c r="L20" s="331"/>
      <c r="M20" s="374"/>
    </row>
    <row r="21" spans="1:13" ht="15" customHeight="1">
      <c r="A21" s="52"/>
      <c r="B21" s="51"/>
      <c r="C21" s="25"/>
      <c r="D21" s="82"/>
      <c r="E21" s="25"/>
      <c r="F21" s="26"/>
      <c r="G21" s="27"/>
      <c r="H21" s="24"/>
      <c r="I21" s="59"/>
      <c r="J21" s="60"/>
      <c r="K21" s="61"/>
      <c r="L21" s="62"/>
      <c r="M21" s="374"/>
    </row>
    <row r="22" spans="1:13" ht="15" customHeight="1">
      <c r="A22" s="53"/>
      <c r="B22" s="114" t="s">
        <v>70</v>
      </c>
      <c r="C22" s="72" t="s">
        <v>530</v>
      </c>
      <c r="D22" s="83"/>
      <c r="E22" s="29" t="s">
        <v>540</v>
      </c>
      <c r="F22" s="30"/>
      <c r="G22" s="31"/>
      <c r="H22" s="28" t="s">
        <v>155</v>
      </c>
      <c r="I22" s="66">
        <v>24</v>
      </c>
      <c r="J22" s="67"/>
      <c r="K22" s="68"/>
      <c r="L22" s="331"/>
      <c r="M22" s="374"/>
    </row>
    <row r="23" spans="1:13" ht="15" customHeight="1">
      <c r="A23" s="52"/>
      <c r="B23" s="51"/>
      <c r="C23" s="25"/>
      <c r="D23" s="82"/>
      <c r="E23" s="25"/>
      <c r="F23" s="26"/>
      <c r="G23" s="27"/>
      <c r="H23" s="24"/>
      <c r="I23" s="59"/>
      <c r="J23" s="60"/>
      <c r="K23" s="61"/>
      <c r="L23" s="62"/>
      <c r="M23" s="374"/>
    </row>
    <row r="24" spans="1:13" ht="15" customHeight="1">
      <c r="A24" s="53"/>
      <c r="B24" s="114"/>
      <c r="C24" s="72" t="s">
        <v>532</v>
      </c>
      <c r="D24" s="83"/>
      <c r="E24" s="29" t="s">
        <v>541</v>
      </c>
      <c r="F24" s="30"/>
      <c r="G24" s="31"/>
      <c r="H24" s="28" t="s">
        <v>155</v>
      </c>
      <c r="I24" s="66">
        <v>3.6</v>
      </c>
      <c r="J24" s="67"/>
      <c r="K24" s="68"/>
      <c r="L24" s="331"/>
      <c r="M24" s="374"/>
    </row>
    <row r="25" spans="1:13" ht="15" customHeight="1">
      <c r="A25" s="52"/>
      <c r="B25" s="51"/>
      <c r="C25" s="25"/>
      <c r="D25" s="82"/>
      <c r="E25" s="25"/>
      <c r="F25" s="26"/>
      <c r="G25" s="27"/>
      <c r="H25" s="24"/>
      <c r="I25" s="59"/>
      <c r="J25" s="60"/>
      <c r="K25" s="61"/>
      <c r="L25" s="62"/>
      <c r="M25" s="374"/>
    </row>
    <row r="26" spans="1:13" ht="15" customHeight="1">
      <c r="A26" s="53"/>
      <c r="B26" s="114" t="s">
        <v>71</v>
      </c>
      <c r="C26" s="72" t="s">
        <v>530</v>
      </c>
      <c r="D26" s="83"/>
      <c r="E26" s="29" t="s">
        <v>536</v>
      </c>
      <c r="F26" s="30"/>
      <c r="G26" s="31"/>
      <c r="H26" s="28" t="s">
        <v>155</v>
      </c>
      <c r="I26" s="66">
        <v>340</v>
      </c>
      <c r="J26" s="67"/>
      <c r="K26" s="68"/>
      <c r="L26" s="331"/>
      <c r="M26" s="374"/>
    </row>
    <row r="27" spans="1:13" ht="15" customHeight="1">
      <c r="A27" s="52"/>
      <c r="B27" s="51"/>
      <c r="C27" s="25"/>
      <c r="D27" s="82"/>
      <c r="E27" s="25"/>
      <c r="F27" s="26"/>
      <c r="G27" s="27"/>
      <c r="H27" s="24"/>
      <c r="I27" s="59"/>
      <c r="J27" s="60"/>
      <c r="K27" s="61"/>
      <c r="L27" s="62"/>
      <c r="M27" s="374"/>
    </row>
    <row r="28" spans="1:13" ht="15" customHeight="1">
      <c r="A28" s="53"/>
      <c r="B28" s="114"/>
      <c r="C28" s="72" t="s">
        <v>532</v>
      </c>
      <c r="D28" s="83"/>
      <c r="E28" s="29" t="s">
        <v>537</v>
      </c>
      <c r="F28" s="30"/>
      <c r="G28" s="31"/>
      <c r="H28" s="28" t="s">
        <v>155</v>
      </c>
      <c r="I28" s="66">
        <v>50</v>
      </c>
      <c r="J28" s="67"/>
      <c r="K28" s="68"/>
      <c r="L28" s="331"/>
      <c r="M28" s="374"/>
    </row>
    <row r="29" spans="1:13" ht="15" customHeight="1">
      <c r="A29" s="52"/>
      <c r="B29" s="51"/>
      <c r="C29" s="25"/>
      <c r="D29" s="82"/>
      <c r="E29" s="25"/>
      <c r="F29" s="26"/>
      <c r="G29" s="27"/>
      <c r="H29" s="24"/>
      <c r="I29" s="59"/>
      <c r="J29" s="60"/>
      <c r="K29" s="61"/>
      <c r="L29" s="62"/>
      <c r="M29" s="374"/>
    </row>
    <row r="30" spans="1:13" ht="15" customHeight="1">
      <c r="A30" s="53"/>
      <c r="B30" s="114"/>
      <c r="C30" s="72" t="s">
        <v>532</v>
      </c>
      <c r="D30" s="83"/>
      <c r="E30" s="29" t="s">
        <v>538</v>
      </c>
      <c r="F30" s="30"/>
      <c r="G30" s="31"/>
      <c r="H30" s="28" t="s">
        <v>155</v>
      </c>
      <c r="I30" s="66">
        <v>95</v>
      </c>
      <c r="J30" s="67"/>
      <c r="K30" s="68"/>
      <c r="L30" s="331"/>
      <c r="M30" s="374"/>
    </row>
    <row r="31" spans="1:13" ht="15" customHeight="1">
      <c r="A31" s="52"/>
      <c r="B31" s="51"/>
      <c r="C31" s="25"/>
      <c r="D31" s="82"/>
      <c r="E31" s="25"/>
      <c r="F31" s="26"/>
      <c r="G31" s="27"/>
      <c r="H31" s="24"/>
      <c r="I31" s="59"/>
      <c r="J31" s="60"/>
      <c r="K31" s="61"/>
      <c r="L31" s="62"/>
      <c r="M31" s="374"/>
    </row>
    <row r="32" spans="1:13" ht="15" customHeight="1">
      <c r="A32" s="53"/>
      <c r="B32" s="114"/>
      <c r="C32" s="72" t="s">
        <v>532</v>
      </c>
      <c r="D32" s="83"/>
      <c r="E32" s="29" t="s">
        <v>539</v>
      </c>
      <c r="F32" s="30"/>
      <c r="G32" s="31"/>
      <c r="H32" s="28" t="s">
        <v>155</v>
      </c>
      <c r="I32" s="66">
        <v>3.6</v>
      </c>
      <c r="J32" s="67"/>
      <c r="K32" s="68"/>
      <c r="L32" s="331"/>
      <c r="M32" s="374"/>
    </row>
    <row r="33" spans="1:13" ht="15" customHeight="1">
      <c r="A33" s="52"/>
      <c r="B33" s="51"/>
      <c r="C33" s="25"/>
      <c r="D33" s="82"/>
      <c r="E33" s="25" t="s">
        <v>543</v>
      </c>
      <c r="F33" s="26"/>
      <c r="G33" s="27"/>
      <c r="H33" s="24"/>
      <c r="I33" s="59"/>
      <c r="J33" s="60"/>
      <c r="K33" s="61"/>
      <c r="L33" s="62"/>
      <c r="M33" s="374"/>
    </row>
    <row r="34" spans="1:13" ht="15" customHeight="1">
      <c r="A34" s="53"/>
      <c r="B34" s="114" t="s">
        <v>72</v>
      </c>
      <c r="C34" s="72" t="s">
        <v>530</v>
      </c>
      <c r="D34" s="83"/>
      <c r="E34" s="29" t="s">
        <v>542</v>
      </c>
      <c r="F34" s="30"/>
      <c r="G34" s="31"/>
      <c r="H34" s="28" t="s">
        <v>155</v>
      </c>
      <c r="I34" s="66">
        <v>119</v>
      </c>
      <c r="J34" s="67"/>
      <c r="K34" s="68"/>
      <c r="L34" s="331"/>
      <c r="M34" s="374"/>
    </row>
    <row r="35" spans="1:13" ht="15" customHeight="1">
      <c r="A35" s="52"/>
      <c r="B35" s="51"/>
      <c r="C35" s="25"/>
      <c r="D35" s="82"/>
      <c r="E35" s="25"/>
      <c r="F35" s="26"/>
      <c r="G35" s="27"/>
      <c r="H35" s="24"/>
      <c r="I35" s="59"/>
      <c r="J35" s="60"/>
      <c r="K35" s="61"/>
      <c r="L35" s="62"/>
      <c r="M35" s="374"/>
    </row>
    <row r="36" spans="1:13" ht="15" customHeight="1">
      <c r="A36" s="53"/>
      <c r="B36" s="114" t="s">
        <v>73</v>
      </c>
      <c r="C36" s="72" t="s">
        <v>530</v>
      </c>
      <c r="D36" s="83"/>
      <c r="E36" s="29" t="s">
        <v>544</v>
      </c>
      <c r="F36" s="30"/>
      <c r="G36" s="31"/>
      <c r="H36" s="28" t="s">
        <v>155</v>
      </c>
      <c r="I36" s="66">
        <v>113</v>
      </c>
      <c r="J36" s="67"/>
      <c r="K36" s="68"/>
      <c r="L36" s="331"/>
      <c r="M36" s="374"/>
    </row>
    <row r="37" spans="1:13" ht="15" customHeight="1">
      <c r="A37" s="52"/>
      <c r="B37" s="51"/>
      <c r="C37" s="25"/>
      <c r="D37" s="82"/>
      <c r="E37" s="25"/>
      <c r="F37" s="26"/>
      <c r="G37" s="27"/>
      <c r="H37" s="24"/>
      <c r="I37" s="59"/>
      <c r="J37" s="60"/>
      <c r="K37" s="61"/>
      <c r="L37" s="62"/>
      <c r="M37" s="374"/>
    </row>
    <row r="38" spans="1:13" ht="15" customHeight="1">
      <c r="A38" s="53"/>
      <c r="B38" s="114"/>
      <c r="C38" s="72" t="s">
        <v>532</v>
      </c>
      <c r="D38" s="83"/>
      <c r="E38" s="29" t="s">
        <v>545</v>
      </c>
      <c r="F38" s="30"/>
      <c r="G38" s="31"/>
      <c r="H38" s="28" t="s">
        <v>155</v>
      </c>
      <c r="I38" s="66">
        <v>113</v>
      </c>
      <c r="J38" s="67"/>
      <c r="K38" s="68"/>
      <c r="L38" s="331"/>
      <c r="M38" s="374"/>
    </row>
    <row r="39" spans="1:13" ht="15" customHeight="1">
      <c r="A39" s="52"/>
      <c r="B39" s="51"/>
      <c r="C39" s="25"/>
      <c r="D39" s="82"/>
      <c r="E39" s="25"/>
      <c r="F39" s="26"/>
      <c r="G39" s="27"/>
      <c r="H39" s="24"/>
      <c r="I39" s="59"/>
      <c r="J39" s="60"/>
      <c r="K39" s="61"/>
      <c r="L39" s="62"/>
      <c r="M39" s="374"/>
    </row>
    <row r="40" spans="1:13" ht="15" customHeight="1">
      <c r="A40" s="53"/>
      <c r="B40" s="114" t="s">
        <v>74</v>
      </c>
      <c r="C40" s="72" t="s">
        <v>530</v>
      </c>
      <c r="D40" s="83"/>
      <c r="E40" s="29" t="s">
        <v>546</v>
      </c>
      <c r="F40" s="30"/>
      <c r="G40" s="31"/>
      <c r="H40" s="28" t="s">
        <v>155</v>
      </c>
      <c r="I40" s="66">
        <v>10</v>
      </c>
      <c r="J40" s="67"/>
      <c r="K40" s="68"/>
      <c r="L40" s="331"/>
      <c r="M40" s="374"/>
    </row>
    <row r="41" spans="1:13" ht="15" customHeight="1">
      <c r="A41" s="52"/>
      <c r="B41" s="51"/>
      <c r="C41" s="25"/>
      <c r="D41" s="82"/>
      <c r="E41" s="25"/>
      <c r="F41" s="26"/>
      <c r="G41" s="27"/>
      <c r="H41" s="24"/>
      <c r="I41" s="59"/>
      <c r="J41" s="60"/>
      <c r="K41" s="61"/>
      <c r="L41" s="62"/>
      <c r="M41" s="374"/>
    </row>
    <row r="42" spans="1:13" ht="15" customHeight="1">
      <c r="A42" s="53"/>
      <c r="B42" s="114"/>
      <c r="C42" s="72" t="s">
        <v>532</v>
      </c>
      <c r="D42" s="83"/>
      <c r="E42" s="29" t="s">
        <v>537</v>
      </c>
      <c r="F42" s="30"/>
      <c r="G42" s="31"/>
      <c r="H42" s="28" t="s">
        <v>155</v>
      </c>
      <c r="I42" s="66">
        <v>10</v>
      </c>
      <c r="J42" s="67"/>
      <c r="K42" s="68"/>
      <c r="L42" s="331"/>
      <c r="M42" s="374"/>
    </row>
    <row r="43" spans="1:13" ht="15" customHeight="1">
      <c r="A43" s="52"/>
      <c r="B43" s="51"/>
      <c r="C43" s="25"/>
      <c r="D43" s="82"/>
      <c r="E43" s="25"/>
      <c r="F43" s="26"/>
      <c r="G43" s="27"/>
      <c r="H43" s="24"/>
      <c r="I43" s="59"/>
      <c r="J43" s="60"/>
      <c r="K43" s="61"/>
      <c r="L43" s="62"/>
      <c r="M43" s="374"/>
    </row>
    <row r="44" spans="1:13" ht="15" customHeight="1">
      <c r="A44" s="53"/>
      <c r="B44" s="114" t="s">
        <v>75</v>
      </c>
      <c r="C44" s="72" t="s">
        <v>547</v>
      </c>
      <c r="D44" s="83"/>
      <c r="E44" s="29" t="s">
        <v>548</v>
      </c>
      <c r="F44" s="30"/>
      <c r="G44" s="31"/>
      <c r="H44" s="28" t="s">
        <v>27</v>
      </c>
      <c r="I44" s="66">
        <v>1</v>
      </c>
      <c r="J44" s="67"/>
      <c r="K44" s="68"/>
      <c r="L44" s="331"/>
      <c r="M44" s="374"/>
    </row>
    <row r="45" spans="1:13" ht="15" customHeight="1">
      <c r="A45" s="52"/>
      <c r="B45" s="51"/>
      <c r="C45" s="25"/>
      <c r="D45" s="82"/>
      <c r="E45" s="25"/>
      <c r="F45" s="26"/>
      <c r="G45" s="27"/>
      <c r="H45" s="24"/>
      <c r="I45" s="59"/>
      <c r="J45" s="60"/>
      <c r="K45" s="61"/>
      <c r="L45" s="62"/>
      <c r="M45" s="374"/>
    </row>
    <row r="46" spans="1:13" ht="15" customHeight="1">
      <c r="A46" s="53"/>
      <c r="B46" s="114" t="s">
        <v>76</v>
      </c>
      <c r="C46" s="72" t="s">
        <v>547</v>
      </c>
      <c r="D46" s="83"/>
      <c r="E46" s="29" t="s">
        <v>549</v>
      </c>
      <c r="F46" s="30"/>
      <c r="G46" s="31"/>
      <c r="H46" s="28" t="s">
        <v>27</v>
      </c>
      <c r="I46" s="66">
        <v>2</v>
      </c>
      <c r="J46" s="67"/>
      <c r="K46" s="68"/>
      <c r="L46" s="331"/>
      <c r="M46" s="374"/>
    </row>
    <row r="47" spans="1:13" ht="15" customHeight="1">
      <c r="A47" s="52"/>
      <c r="B47" s="51"/>
      <c r="C47" s="25"/>
      <c r="D47" s="82"/>
      <c r="E47" s="25"/>
      <c r="F47" s="26"/>
      <c r="G47" s="27"/>
      <c r="H47" s="24"/>
      <c r="I47" s="59"/>
      <c r="J47" s="60"/>
      <c r="K47" s="61"/>
      <c r="L47" s="62"/>
      <c r="M47" s="374"/>
    </row>
    <row r="48" spans="1:13" ht="15" customHeight="1">
      <c r="A48" s="53"/>
      <c r="B48" s="114" t="s">
        <v>77</v>
      </c>
      <c r="C48" s="72" t="s">
        <v>550</v>
      </c>
      <c r="D48" s="83"/>
      <c r="E48" s="29" t="s">
        <v>551</v>
      </c>
      <c r="F48" s="30"/>
      <c r="G48" s="31"/>
      <c r="H48" s="28" t="s">
        <v>27</v>
      </c>
      <c r="I48" s="66">
        <v>1</v>
      </c>
      <c r="J48" s="67"/>
      <c r="K48" s="68"/>
      <c r="L48" s="331"/>
      <c r="M48" s="374"/>
    </row>
    <row r="49" spans="1:13" ht="15" customHeight="1">
      <c r="A49" s="52"/>
      <c r="B49" s="51"/>
      <c r="C49" s="25"/>
      <c r="D49" s="82"/>
      <c r="E49" s="25"/>
      <c r="F49" s="26"/>
      <c r="G49" s="27"/>
      <c r="H49" s="24"/>
      <c r="I49" s="59"/>
      <c r="J49" s="60"/>
      <c r="K49" s="61"/>
      <c r="L49" s="62"/>
      <c r="M49" s="374"/>
    </row>
    <row r="50" spans="1:13" ht="15" customHeight="1">
      <c r="A50" s="53"/>
      <c r="B50" s="114" t="s">
        <v>88</v>
      </c>
      <c r="C50" s="72" t="s">
        <v>552</v>
      </c>
      <c r="D50" s="83"/>
      <c r="E50" s="29" t="s">
        <v>553</v>
      </c>
      <c r="F50" s="30"/>
      <c r="G50" s="31"/>
      <c r="H50" s="28" t="s">
        <v>27</v>
      </c>
      <c r="I50" s="66">
        <v>1</v>
      </c>
      <c r="J50" s="67"/>
      <c r="K50" s="68"/>
      <c r="L50" s="331"/>
      <c r="M50" s="374"/>
    </row>
    <row r="51" spans="1:13" ht="15" customHeight="1">
      <c r="A51" s="52"/>
      <c r="B51" s="51"/>
      <c r="C51" s="25"/>
      <c r="D51" s="82"/>
      <c r="E51" s="25" t="s">
        <v>556</v>
      </c>
      <c r="F51" s="26"/>
      <c r="G51" s="27"/>
      <c r="H51" s="24"/>
      <c r="I51" s="59"/>
      <c r="J51" s="60"/>
      <c r="K51" s="61"/>
      <c r="L51" s="62"/>
      <c r="M51" s="374"/>
    </row>
    <row r="52" spans="1:13" ht="15" customHeight="1">
      <c r="A52" s="53"/>
      <c r="B52" s="114" t="s">
        <v>128</v>
      </c>
      <c r="C52" s="72" t="s">
        <v>554</v>
      </c>
      <c r="D52" s="83"/>
      <c r="E52" s="29" t="s">
        <v>555</v>
      </c>
      <c r="F52" s="30"/>
      <c r="G52" s="31"/>
      <c r="H52" s="28" t="s">
        <v>155</v>
      </c>
      <c r="I52" s="66">
        <v>7</v>
      </c>
      <c r="J52" s="67"/>
      <c r="K52" s="68"/>
      <c r="L52" s="331"/>
      <c r="M52" s="374"/>
    </row>
    <row r="53" spans="1:13" ht="15" customHeight="1">
      <c r="A53" s="52"/>
      <c r="B53" s="51"/>
      <c r="C53" s="25"/>
      <c r="D53" s="82"/>
      <c r="E53" s="25"/>
      <c r="F53" s="26"/>
      <c r="G53" s="27"/>
      <c r="H53" s="24"/>
      <c r="I53" s="59"/>
      <c r="J53" s="60"/>
      <c r="K53" s="61"/>
      <c r="L53" s="62"/>
      <c r="M53" s="374"/>
    </row>
    <row r="54" spans="1:13" ht="15" customHeight="1">
      <c r="A54" s="53"/>
      <c r="B54" s="114" t="s">
        <v>131</v>
      </c>
      <c r="C54" s="72" t="s">
        <v>554</v>
      </c>
      <c r="D54" s="83"/>
      <c r="E54" s="29" t="s">
        <v>557</v>
      </c>
      <c r="F54" s="30"/>
      <c r="G54" s="31"/>
      <c r="H54" s="28" t="s">
        <v>155</v>
      </c>
      <c r="I54" s="66">
        <v>9</v>
      </c>
      <c r="J54" s="67"/>
      <c r="K54" s="68"/>
      <c r="L54" s="331"/>
      <c r="M54" s="374"/>
    </row>
    <row r="55" spans="1:13" ht="15" customHeight="1">
      <c r="A55" s="52"/>
      <c r="B55" s="51"/>
      <c r="C55" s="25"/>
      <c r="D55" s="82"/>
      <c r="E55" s="25"/>
      <c r="F55" s="26"/>
      <c r="G55" s="27"/>
      <c r="H55" s="24"/>
      <c r="I55" s="59"/>
      <c r="J55" s="60"/>
      <c r="K55" s="61"/>
      <c r="L55" s="62"/>
      <c r="M55" s="374"/>
    </row>
    <row r="56" spans="1:13" ht="15" customHeight="1">
      <c r="A56" s="53"/>
      <c r="B56" s="114" t="s">
        <v>133</v>
      </c>
      <c r="C56" s="72" t="s">
        <v>554</v>
      </c>
      <c r="D56" s="83"/>
      <c r="E56" s="29" t="s">
        <v>558</v>
      </c>
      <c r="F56" s="30"/>
      <c r="G56" s="31"/>
      <c r="H56" s="28" t="s">
        <v>155</v>
      </c>
      <c r="I56" s="66">
        <v>45</v>
      </c>
      <c r="J56" s="67"/>
      <c r="K56" s="68"/>
      <c r="L56" s="331"/>
      <c r="M56" s="374"/>
    </row>
    <row r="57" spans="1:13" ht="15" customHeight="1">
      <c r="A57" s="52"/>
      <c r="B57" s="51"/>
      <c r="C57" s="25"/>
      <c r="D57" s="82"/>
      <c r="E57" s="25"/>
      <c r="F57" s="26"/>
      <c r="G57" s="27"/>
      <c r="H57" s="24"/>
      <c r="I57" s="59"/>
      <c r="J57" s="60"/>
      <c r="K57" s="61"/>
      <c r="L57" s="62"/>
      <c r="M57" s="374"/>
    </row>
    <row r="58" spans="1:13" ht="15" customHeight="1">
      <c r="A58" s="53"/>
      <c r="B58" s="114" t="s">
        <v>135</v>
      </c>
      <c r="C58" s="72" t="s">
        <v>192</v>
      </c>
      <c r="D58" s="83"/>
      <c r="E58" s="29"/>
      <c r="F58" s="30"/>
      <c r="G58" s="31"/>
      <c r="H58" s="28"/>
      <c r="I58" s="66"/>
      <c r="J58" s="67"/>
      <c r="K58" s="68"/>
      <c r="L58" s="69"/>
      <c r="M58" s="374"/>
    </row>
    <row r="59" spans="1:13" ht="15" customHeight="1">
      <c r="A59" s="52"/>
      <c r="B59" s="24"/>
      <c r="C59" s="25"/>
      <c r="D59" s="82"/>
      <c r="E59" s="25"/>
      <c r="F59" s="26"/>
      <c r="G59" s="27"/>
      <c r="H59" s="24"/>
      <c r="I59" s="59"/>
      <c r="J59" s="60"/>
      <c r="K59" s="61"/>
      <c r="L59" s="62"/>
      <c r="M59" s="374"/>
    </row>
    <row r="60" spans="1:13" ht="15" customHeight="1">
      <c r="A60" s="53"/>
      <c r="B60" s="28"/>
      <c r="C60" s="72" t="s">
        <v>52</v>
      </c>
      <c r="D60" s="83"/>
      <c r="E60" s="29" t="s">
        <v>49</v>
      </c>
      <c r="F60" s="30"/>
      <c r="G60" s="31"/>
      <c r="H60" s="28" t="s">
        <v>48</v>
      </c>
      <c r="I60" s="66">
        <v>0.8</v>
      </c>
      <c r="J60" s="67"/>
      <c r="K60" s="68"/>
      <c r="L60" s="331"/>
      <c r="M60" s="374"/>
    </row>
    <row r="61" spans="1:13" ht="15" customHeight="1">
      <c r="A61" s="52"/>
      <c r="B61" s="24"/>
      <c r="C61" s="25"/>
      <c r="D61" s="82"/>
      <c r="E61" s="25" t="s">
        <v>194</v>
      </c>
      <c r="F61" s="26"/>
      <c r="G61" s="27"/>
      <c r="H61" s="24"/>
      <c r="I61" s="59"/>
      <c r="J61" s="60"/>
      <c r="K61" s="61"/>
      <c r="L61" s="62"/>
      <c r="M61" s="374"/>
    </row>
    <row r="62" spans="1:13" ht="15" customHeight="1">
      <c r="A62" s="53"/>
      <c r="B62" s="28"/>
      <c r="C62" s="72" t="s">
        <v>193</v>
      </c>
      <c r="D62" s="83"/>
      <c r="E62" s="29" t="s">
        <v>198</v>
      </c>
      <c r="F62" s="30"/>
      <c r="G62" s="31"/>
      <c r="H62" s="28" t="s">
        <v>155</v>
      </c>
      <c r="I62" s="66">
        <v>11.5</v>
      </c>
      <c r="J62" s="67"/>
      <c r="K62" s="68"/>
      <c r="L62" s="331"/>
      <c r="M62" s="374"/>
    </row>
    <row r="63" spans="1:13" ht="15" customHeight="1">
      <c r="A63" s="52"/>
      <c r="B63" s="24"/>
      <c r="C63" s="25"/>
      <c r="D63" s="82"/>
      <c r="E63" s="25"/>
      <c r="F63" s="26"/>
      <c r="G63" s="27"/>
      <c r="H63" s="24"/>
      <c r="I63" s="59"/>
      <c r="J63" s="60"/>
      <c r="K63" s="61"/>
      <c r="L63" s="62"/>
      <c r="M63" s="374"/>
    </row>
    <row r="64" spans="1:13" ht="15" customHeight="1">
      <c r="A64" s="53"/>
      <c r="B64" s="28"/>
      <c r="C64" s="72" t="s">
        <v>195</v>
      </c>
      <c r="D64" s="83"/>
      <c r="E64" s="29" t="s">
        <v>196</v>
      </c>
      <c r="F64" s="30"/>
      <c r="G64" s="31"/>
      <c r="H64" s="28" t="s">
        <v>197</v>
      </c>
      <c r="I64" s="66">
        <v>1</v>
      </c>
      <c r="J64" s="67"/>
      <c r="K64" s="68"/>
      <c r="L64" s="331"/>
      <c r="M64" s="374"/>
    </row>
    <row r="65" spans="1:13" ht="15" customHeight="1">
      <c r="A65" s="52"/>
      <c r="B65" s="24"/>
      <c r="C65" s="25"/>
      <c r="D65" s="82"/>
      <c r="E65" s="25"/>
      <c r="F65" s="26"/>
      <c r="G65" s="27"/>
      <c r="H65" s="24"/>
      <c r="I65" s="59"/>
      <c r="J65" s="60"/>
      <c r="K65" s="61"/>
      <c r="L65" s="62"/>
      <c r="M65" s="374"/>
    </row>
    <row r="66" spans="1:13" ht="15" customHeight="1">
      <c r="A66" s="53"/>
      <c r="B66" s="114" t="s">
        <v>137</v>
      </c>
      <c r="C66" s="72" t="s">
        <v>199</v>
      </c>
      <c r="D66" s="83"/>
      <c r="E66" s="29"/>
      <c r="F66" s="30"/>
      <c r="G66" s="31"/>
      <c r="H66" s="28"/>
      <c r="I66" s="66"/>
      <c r="J66" s="67"/>
      <c r="K66" s="68"/>
      <c r="L66" s="69"/>
      <c r="M66" s="374"/>
    </row>
    <row r="67" spans="1:13" ht="15" customHeight="1">
      <c r="A67" s="52"/>
      <c r="B67" s="24"/>
      <c r="C67" s="25"/>
      <c r="D67" s="82"/>
      <c r="E67" s="25"/>
      <c r="F67" s="26"/>
      <c r="G67" s="27"/>
      <c r="H67" s="24"/>
      <c r="I67" s="59"/>
      <c r="J67" s="60"/>
      <c r="K67" s="61"/>
      <c r="L67" s="62"/>
      <c r="M67" s="374"/>
    </row>
    <row r="68" spans="1:13" ht="15" customHeight="1">
      <c r="A68" s="53"/>
      <c r="B68" s="28"/>
      <c r="C68" s="72" t="s">
        <v>615</v>
      </c>
      <c r="D68" s="83"/>
      <c r="E68" s="29" t="s">
        <v>49</v>
      </c>
      <c r="F68" s="30"/>
      <c r="G68" s="31"/>
      <c r="H68" s="28" t="s">
        <v>48</v>
      </c>
      <c r="I68" s="66">
        <v>6.8</v>
      </c>
      <c r="J68" s="67"/>
      <c r="K68" s="68"/>
      <c r="L68" s="331"/>
      <c r="M68" s="374"/>
    </row>
    <row r="69" spans="1:13" ht="15" customHeight="1">
      <c r="A69" s="52"/>
      <c r="B69" s="24"/>
      <c r="C69" s="25"/>
      <c r="D69" s="82"/>
      <c r="E69" s="25" t="s">
        <v>200</v>
      </c>
      <c r="F69" s="26"/>
      <c r="G69" s="27"/>
      <c r="H69" s="24"/>
      <c r="I69" s="59"/>
      <c r="J69" s="60"/>
      <c r="K69" s="61"/>
      <c r="L69" s="62"/>
      <c r="M69" s="374"/>
    </row>
    <row r="70" spans="1:13" ht="15" customHeight="1">
      <c r="A70" s="53"/>
      <c r="B70" s="28"/>
      <c r="C70" s="72" t="s">
        <v>193</v>
      </c>
      <c r="D70" s="83"/>
      <c r="E70" s="29" t="s">
        <v>198</v>
      </c>
      <c r="F70" s="30"/>
      <c r="G70" s="31"/>
      <c r="H70" s="28" t="s">
        <v>155</v>
      </c>
      <c r="I70" s="66">
        <v>21.7</v>
      </c>
      <c r="J70" s="67"/>
      <c r="K70" s="68"/>
      <c r="L70" s="331"/>
      <c r="M70" s="374"/>
    </row>
    <row r="71" spans="1:13" ht="15" customHeight="1">
      <c r="A71" s="52"/>
      <c r="B71" s="24"/>
      <c r="C71" s="25"/>
      <c r="D71" s="82"/>
      <c r="E71" s="25"/>
      <c r="F71" s="26"/>
      <c r="G71" s="27"/>
      <c r="H71" s="24"/>
      <c r="I71" s="59"/>
      <c r="J71" s="60"/>
      <c r="K71" s="61"/>
      <c r="L71" s="62"/>
      <c r="M71" s="374"/>
    </row>
    <row r="72" spans="1:13" ht="15" customHeight="1">
      <c r="A72" s="53"/>
      <c r="B72" s="114" t="s">
        <v>138</v>
      </c>
      <c r="C72" s="72" t="s">
        <v>201</v>
      </c>
      <c r="D72" s="83"/>
      <c r="E72" s="29"/>
      <c r="F72" s="30"/>
      <c r="G72" s="31"/>
      <c r="H72" s="28"/>
      <c r="I72" s="66"/>
      <c r="J72" s="67"/>
      <c r="K72" s="68"/>
      <c r="L72" s="69"/>
      <c r="M72" s="374"/>
    </row>
    <row r="73" spans="1:13" ht="15" customHeight="1">
      <c r="A73" s="52"/>
      <c r="B73" s="24"/>
      <c r="C73" s="25"/>
      <c r="D73" s="82"/>
      <c r="E73" s="25"/>
      <c r="F73" s="26"/>
      <c r="G73" s="27"/>
      <c r="H73" s="24"/>
      <c r="I73" s="59"/>
      <c r="J73" s="60"/>
      <c r="K73" s="61"/>
      <c r="L73" s="62"/>
      <c r="M73" s="374"/>
    </row>
    <row r="74" spans="1:13" ht="15" customHeight="1">
      <c r="A74" s="53"/>
      <c r="B74" s="28"/>
      <c r="C74" s="72" t="s">
        <v>203</v>
      </c>
      <c r="D74" s="83"/>
      <c r="E74" s="29" t="s">
        <v>204</v>
      </c>
      <c r="F74" s="30"/>
      <c r="G74" s="31"/>
      <c r="H74" s="28" t="s">
        <v>205</v>
      </c>
      <c r="I74" s="66">
        <v>27</v>
      </c>
      <c r="J74" s="67"/>
      <c r="K74" s="68"/>
      <c r="L74" s="331"/>
      <c r="M74" s="374"/>
    </row>
    <row r="75" spans="1:13" ht="15" customHeight="1">
      <c r="A75" s="52"/>
      <c r="B75" s="24"/>
      <c r="C75" s="25"/>
      <c r="D75" s="82"/>
      <c r="E75" s="25"/>
      <c r="F75" s="26"/>
      <c r="G75" s="27"/>
      <c r="H75" s="24"/>
      <c r="I75" s="59"/>
      <c r="J75" s="60"/>
      <c r="K75" s="61"/>
      <c r="L75" s="62"/>
      <c r="M75" s="374"/>
    </row>
    <row r="76" spans="1:13" ht="15" customHeight="1">
      <c r="A76" s="53"/>
      <c r="B76" s="28"/>
      <c r="C76" s="72" t="s">
        <v>203</v>
      </c>
      <c r="D76" s="83"/>
      <c r="E76" s="29" t="s">
        <v>206</v>
      </c>
      <c r="F76" s="30"/>
      <c r="G76" s="31"/>
      <c r="H76" s="28" t="s">
        <v>205</v>
      </c>
      <c r="I76" s="66">
        <v>12</v>
      </c>
      <c r="J76" s="67"/>
      <c r="K76" s="68"/>
      <c r="L76" s="331"/>
      <c r="M76" s="374"/>
    </row>
    <row r="77" spans="1:13" ht="15" customHeight="1">
      <c r="A77" s="52"/>
      <c r="B77" s="24"/>
      <c r="C77" s="25"/>
      <c r="D77" s="82"/>
      <c r="E77" s="25"/>
      <c r="F77" s="26"/>
      <c r="G77" s="27"/>
      <c r="H77" s="24"/>
      <c r="I77" s="59"/>
      <c r="J77" s="60"/>
      <c r="K77" s="61"/>
      <c r="L77" s="62"/>
      <c r="M77" s="374"/>
    </row>
    <row r="78" spans="1:13" ht="15" customHeight="1">
      <c r="A78" s="53"/>
      <c r="B78" s="28"/>
      <c r="C78" s="72" t="s">
        <v>207</v>
      </c>
      <c r="D78" s="83"/>
      <c r="E78" s="29" t="s">
        <v>208</v>
      </c>
      <c r="F78" s="30"/>
      <c r="G78" s="31"/>
      <c r="H78" s="28" t="s">
        <v>155</v>
      </c>
      <c r="I78" s="66">
        <v>30.8</v>
      </c>
      <c r="J78" s="67"/>
      <c r="K78" s="68"/>
      <c r="L78" s="331"/>
      <c r="M78" s="374"/>
    </row>
    <row r="79" spans="1:13" ht="15" customHeight="1">
      <c r="A79" s="52"/>
      <c r="B79" s="24"/>
      <c r="C79" s="25"/>
      <c r="D79" s="82"/>
      <c r="E79" s="25" t="s">
        <v>210</v>
      </c>
      <c r="F79" s="26"/>
      <c r="G79" s="27"/>
      <c r="H79" s="24"/>
      <c r="I79" s="59"/>
      <c r="J79" s="60"/>
      <c r="K79" s="61"/>
      <c r="L79" s="62"/>
      <c r="M79" s="374"/>
    </row>
    <row r="80" spans="1:13" ht="15" customHeight="1">
      <c r="A80" s="53"/>
      <c r="B80" s="28"/>
      <c r="C80" s="72" t="s">
        <v>209</v>
      </c>
      <c r="D80" s="83"/>
      <c r="E80" s="29" t="s">
        <v>211</v>
      </c>
      <c r="F80" s="30"/>
      <c r="G80" s="31"/>
      <c r="H80" s="28" t="s">
        <v>205</v>
      </c>
      <c r="I80" s="66">
        <v>3</v>
      </c>
      <c r="J80" s="67"/>
      <c r="K80" s="68"/>
      <c r="L80" s="331"/>
      <c r="M80" s="374"/>
    </row>
    <row r="81" spans="1:13" ht="15" customHeight="1">
      <c r="A81" s="52"/>
      <c r="B81" s="24"/>
      <c r="C81" s="25"/>
      <c r="D81" s="82"/>
      <c r="E81" s="25" t="s">
        <v>213</v>
      </c>
      <c r="F81" s="26"/>
      <c r="G81" s="27"/>
      <c r="H81" s="24"/>
      <c r="I81" s="59"/>
      <c r="J81" s="60"/>
      <c r="K81" s="61"/>
      <c r="L81" s="62"/>
      <c r="M81" s="374"/>
    </row>
    <row r="82" spans="1:13" ht="15" customHeight="1">
      <c r="A82" s="53"/>
      <c r="B82" s="28"/>
      <c r="C82" s="72" t="s">
        <v>212</v>
      </c>
      <c r="D82" s="83"/>
      <c r="E82" s="29" t="s">
        <v>214</v>
      </c>
      <c r="F82" s="30"/>
      <c r="G82" s="31"/>
      <c r="H82" s="28" t="s">
        <v>27</v>
      </c>
      <c r="I82" s="66">
        <v>1</v>
      </c>
      <c r="J82" s="67"/>
      <c r="K82" s="68"/>
      <c r="L82" s="331"/>
      <c r="M82" s="374"/>
    </row>
    <row r="83" spans="1:13" ht="15" customHeight="1">
      <c r="A83" s="52"/>
      <c r="B83" s="24"/>
      <c r="C83" s="25"/>
      <c r="D83" s="82"/>
      <c r="E83" s="25"/>
      <c r="F83" s="26"/>
      <c r="G83" s="27"/>
      <c r="H83" s="24"/>
      <c r="I83" s="59"/>
      <c r="J83" s="60"/>
      <c r="K83" s="61"/>
      <c r="L83" s="62"/>
      <c r="M83" s="374"/>
    </row>
    <row r="84" spans="1:13" ht="15" customHeight="1">
      <c r="A84" s="53"/>
      <c r="B84" s="114" t="s">
        <v>139</v>
      </c>
      <c r="C84" s="72" t="s">
        <v>215</v>
      </c>
      <c r="D84" s="83"/>
      <c r="E84" s="29"/>
      <c r="F84" s="30"/>
      <c r="G84" s="31"/>
      <c r="H84" s="28"/>
      <c r="I84" s="66"/>
      <c r="J84" s="67"/>
      <c r="K84" s="68"/>
      <c r="L84" s="69"/>
      <c r="M84" s="374"/>
    </row>
    <row r="85" spans="1:13" ht="15" customHeight="1">
      <c r="A85" s="52"/>
      <c r="B85" s="24"/>
      <c r="C85" s="25"/>
      <c r="D85" s="82"/>
      <c r="E85" s="25"/>
      <c r="F85" s="26"/>
      <c r="G85" s="27"/>
      <c r="H85" s="24"/>
      <c r="I85" s="59"/>
      <c r="J85" s="60"/>
      <c r="K85" s="61"/>
      <c r="L85" s="62"/>
      <c r="M85" s="374"/>
    </row>
    <row r="86" spans="1:13" ht="15" customHeight="1">
      <c r="A86" s="53"/>
      <c r="B86" s="28"/>
      <c r="C86" s="72" t="s">
        <v>52</v>
      </c>
      <c r="D86" s="83"/>
      <c r="E86" s="29" t="s">
        <v>49</v>
      </c>
      <c r="F86" s="30"/>
      <c r="G86" s="31"/>
      <c r="H86" s="28" t="s">
        <v>48</v>
      </c>
      <c r="I86" s="66">
        <v>6.2</v>
      </c>
      <c r="J86" s="67"/>
      <c r="K86" s="68"/>
      <c r="L86" s="331"/>
      <c r="M86" s="374"/>
    </row>
    <row r="87" spans="1:13" ht="15" customHeight="1">
      <c r="A87" s="52"/>
      <c r="B87" s="24"/>
      <c r="C87" s="25"/>
      <c r="D87" s="82"/>
      <c r="E87" s="25" t="s">
        <v>216</v>
      </c>
      <c r="F87" s="26"/>
      <c r="G87" s="27"/>
      <c r="H87" s="24"/>
      <c r="I87" s="59"/>
      <c r="J87" s="60"/>
      <c r="K87" s="61"/>
      <c r="L87" s="62"/>
      <c r="M87" s="374"/>
    </row>
    <row r="88" spans="1:13" ht="15" customHeight="1">
      <c r="A88" s="53"/>
      <c r="B88" s="28"/>
      <c r="C88" s="72" t="s">
        <v>193</v>
      </c>
      <c r="D88" s="83"/>
      <c r="E88" s="29" t="s">
        <v>198</v>
      </c>
      <c r="F88" s="30"/>
      <c r="G88" s="31"/>
      <c r="H88" s="28" t="s">
        <v>155</v>
      </c>
      <c r="I88" s="66">
        <v>24.5</v>
      </c>
      <c r="J88" s="67"/>
      <c r="K88" s="68"/>
      <c r="L88" s="331"/>
      <c r="M88" s="374"/>
    </row>
    <row r="89" spans="1:13" ht="15" customHeight="1">
      <c r="A89" s="52"/>
      <c r="B89" s="24"/>
      <c r="C89" s="25"/>
      <c r="D89" s="82"/>
      <c r="E89" s="25"/>
      <c r="F89" s="26"/>
      <c r="G89" s="27"/>
      <c r="H89" s="24"/>
      <c r="I89" s="59"/>
      <c r="J89" s="60"/>
      <c r="K89" s="61"/>
      <c r="L89" s="62"/>
      <c r="M89" s="374"/>
    </row>
    <row r="90" spans="1:13" ht="15" customHeight="1">
      <c r="A90" s="53"/>
      <c r="B90" s="28"/>
      <c r="C90" s="72" t="s">
        <v>217</v>
      </c>
      <c r="D90" s="83"/>
      <c r="E90" s="29" t="s">
        <v>218</v>
      </c>
      <c r="F90" s="30"/>
      <c r="G90" s="31"/>
      <c r="H90" s="28" t="s">
        <v>27</v>
      </c>
      <c r="I90" s="66">
        <v>1</v>
      </c>
      <c r="J90" s="67"/>
      <c r="K90" s="68"/>
      <c r="L90" s="331"/>
      <c r="M90" s="374"/>
    </row>
    <row r="91" spans="1:13" ht="15" customHeight="1">
      <c r="A91" s="52"/>
      <c r="B91" s="24"/>
      <c r="C91" s="25"/>
      <c r="D91" s="82"/>
      <c r="E91" s="25"/>
      <c r="F91" s="26"/>
      <c r="G91" s="27"/>
      <c r="H91" s="24"/>
      <c r="I91" s="59"/>
      <c r="J91" s="60"/>
      <c r="K91" s="61"/>
      <c r="L91" s="62"/>
      <c r="M91" s="374"/>
    </row>
    <row r="92" spans="1:13" ht="15" customHeight="1">
      <c r="A92" s="53"/>
      <c r="B92" s="114" t="s">
        <v>140</v>
      </c>
      <c r="C92" s="72" t="s">
        <v>219</v>
      </c>
      <c r="D92" s="83"/>
      <c r="E92" s="29"/>
      <c r="F92" s="30"/>
      <c r="G92" s="31"/>
      <c r="H92" s="28"/>
      <c r="I92" s="66"/>
      <c r="J92" s="67"/>
      <c r="K92" s="68"/>
      <c r="L92" s="69"/>
      <c r="M92" s="374"/>
    </row>
    <row r="93" spans="1:13" ht="15" customHeight="1">
      <c r="A93" s="52"/>
      <c r="B93" s="24"/>
      <c r="C93" s="25"/>
      <c r="D93" s="82"/>
      <c r="E93" s="25" t="s">
        <v>213</v>
      </c>
      <c r="F93" s="26"/>
      <c r="G93" s="27"/>
      <c r="H93" s="24"/>
      <c r="I93" s="59"/>
      <c r="J93" s="60"/>
      <c r="K93" s="61"/>
      <c r="L93" s="62"/>
      <c r="M93" s="374"/>
    </row>
    <row r="94" spans="1:13" ht="15" customHeight="1">
      <c r="A94" s="53"/>
      <c r="B94" s="28"/>
      <c r="C94" s="72" t="s">
        <v>220</v>
      </c>
      <c r="D94" s="83"/>
      <c r="E94" s="29" t="s">
        <v>221</v>
      </c>
      <c r="F94" s="30"/>
      <c r="G94" s="31"/>
      <c r="H94" s="28" t="s">
        <v>205</v>
      </c>
      <c r="I94" s="66">
        <v>2</v>
      </c>
      <c r="J94" s="67"/>
      <c r="K94" s="68"/>
      <c r="L94" s="331"/>
      <c r="M94" s="374"/>
    </row>
    <row r="95" spans="1:13" ht="15" customHeight="1">
      <c r="A95" s="52"/>
      <c r="B95" s="51"/>
      <c r="C95" s="25"/>
      <c r="D95" s="82"/>
      <c r="E95" s="25"/>
      <c r="F95" s="26"/>
      <c r="G95" s="27"/>
      <c r="H95" s="24"/>
      <c r="I95" s="59"/>
      <c r="J95" s="60"/>
      <c r="K95" s="61"/>
      <c r="L95" s="62"/>
      <c r="M95" s="374"/>
    </row>
    <row r="96" spans="1:13" ht="15" customHeight="1">
      <c r="A96" s="53"/>
      <c r="B96" s="114" t="s">
        <v>141</v>
      </c>
      <c r="C96" s="72" t="s">
        <v>222</v>
      </c>
      <c r="D96" s="83"/>
      <c r="E96" s="29"/>
      <c r="F96" s="30"/>
      <c r="G96" s="31"/>
      <c r="H96" s="28"/>
      <c r="I96" s="66"/>
      <c r="J96" s="67"/>
      <c r="K96" s="68"/>
      <c r="L96" s="69"/>
      <c r="M96" s="374"/>
    </row>
    <row r="97" spans="1:13" ht="15" customHeight="1">
      <c r="A97" s="52"/>
      <c r="B97" s="51"/>
      <c r="C97" s="25"/>
      <c r="D97" s="82"/>
      <c r="E97" s="25"/>
      <c r="F97" s="26"/>
      <c r="G97" s="27"/>
      <c r="H97" s="24"/>
      <c r="I97" s="59"/>
      <c r="J97" s="60"/>
      <c r="K97" s="61"/>
      <c r="L97" s="62"/>
      <c r="M97" s="374"/>
    </row>
    <row r="98" spans="1:13" ht="15" customHeight="1">
      <c r="A98" s="53"/>
      <c r="B98" s="114"/>
      <c r="C98" s="72" t="s">
        <v>569</v>
      </c>
      <c r="D98" s="83"/>
      <c r="E98" s="29" t="s">
        <v>49</v>
      </c>
      <c r="F98" s="30"/>
      <c r="G98" s="31"/>
      <c r="H98" s="28" t="s">
        <v>48</v>
      </c>
      <c r="I98" s="66">
        <v>6.3</v>
      </c>
      <c r="J98" s="67"/>
      <c r="K98" s="68"/>
      <c r="L98" s="331"/>
      <c r="M98" s="374"/>
    </row>
    <row r="99" spans="1:13" ht="15" customHeight="1">
      <c r="A99" s="52"/>
      <c r="B99" s="51"/>
      <c r="C99" s="25"/>
      <c r="D99" s="82"/>
      <c r="E99" s="25"/>
      <c r="F99" s="26"/>
      <c r="G99" s="27"/>
      <c r="H99" s="24"/>
      <c r="I99" s="59"/>
      <c r="J99" s="60"/>
      <c r="K99" s="61"/>
      <c r="L99" s="62"/>
      <c r="M99" s="374"/>
    </row>
    <row r="100" spans="1:13" ht="15" customHeight="1">
      <c r="A100" s="53"/>
      <c r="B100" s="114"/>
      <c r="C100" s="72" t="s">
        <v>568</v>
      </c>
      <c r="D100" s="83"/>
      <c r="E100" s="29" t="s">
        <v>572</v>
      </c>
      <c r="F100" s="30"/>
      <c r="G100" s="31"/>
      <c r="H100" s="28" t="s">
        <v>155</v>
      </c>
      <c r="I100" s="66">
        <v>30.4</v>
      </c>
      <c r="J100" s="67"/>
      <c r="K100" s="68"/>
      <c r="L100" s="331"/>
      <c r="M100" s="374"/>
    </row>
    <row r="101" spans="1:13" ht="15" customHeight="1">
      <c r="A101" s="52"/>
      <c r="B101" s="51"/>
      <c r="C101" s="25"/>
      <c r="D101" s="82"/>
      <c r="E101" s="25"/>
      <c r="F101" s="26"/>
      <c r="G101" s="27"/>
      <c r="H101" s="24"/>
      <c r="I101" s="59"/>
      <c r="J101" s="60"/>
      <c r="K101" s="61"/>
      <c r="L101" s="62"/>
      <c r="M101" s="374"/>
    </row>
    <row r="102" spans="1:13" ht="15" customHeight="1">
      <c r="A102" s="53"/>
      <c r="B102" s="114"/>
      <c r="C102" s="72" t="s">
        <v>570</v>
      </c>
      <c r="D102" s="83"/>
      <c r="E102" s="29" t="s">
        <v>571</v>
      </c>
      <c r="F102" s="30"/>
      <c r="G102" s="31"/>
      <c r="H102" s="28" t="s">
        <v>155</v>
      </c>
      <c r="I102" s="66">
        <v>24.2</v>
      </c>
      <c r="J102" s="67"/>
      <c r="K102" s="68"/>
      <c r="L102" s="331"/>
      <c r="M102" s="374"/>
    </row>
    <row r="103" spans="1:13" ht="15" customHeight="1">
      <c r="A103" s="52"/>
      <c r="B103" s="51"/>
      <c r="C103" s="25"/>
      <c r="D103" s="82"/>
      <c r="E103" s="25"/>
      <c r="F103" s="26"/>
      <c r="G103" s="27"/>
      <c r="H103" s="24"/>
      <c r="I103" s="59"/>
      <c r="J103" s="60"/>
      <c r="K103" s="61"/>
      <c r="L103" s="62"/>
      <c r="M103" s="374"/>
    </row>
    <row r="104" spans="1:13" ht="15" customHeight="1">
      <c r="A104" s="53"/>
      <c r="B104" s="114" t="s">
        <v>142</v>
      </c>
      <c r="C104" s="72" t="s">
        <v>559</v>
      </c>
      <c r="D104" s="83"/>
      <c r="E104" s="29" t="s">
        <v>563</v>
      </c>
      <c r="F104" s="30"/>
      <c r="G104" s="31"/>
      <c r="H104" s="28" t="s">
        <v>562</v>
      </c>
      <c r="I104" s="66">
        <v>40</v>
      </c>
      <c r="J104" s="67"/>
      <c r="K104" s="68"/>
      <c r="L104" s="331"/>
      <c r="M104" s="374"/>
    </row>
    <row r="105" spans="1:13" ht="15" customHeight="1">
      <c r="A105" s="52"/>
      <c r="B105" s="51"/>
      <c r="C105" s="25"/>
      <c r="D105" s="82"/>
      <c r="E105" s="25"/>
      <c r="F105" s="26"/>
      <c r="G105" s="27"/>
      <c r="H105" s="24"/>
      <c r="I105" s="59"/>
      <c r="J105" s="60"/>
      <c r="K105" s="61"/>
      <c r="L105" s="62"/>
      <c r="M105" s="374"/>
    </row>
    <row r="106" spans="1:13" ht="15" customHeight="1">
      <c r="A106" s="53"/>
      <c r="B106" s="114"/>
      <c r="C106" s="72" t="s">
        <v>560</v>
      </c>
      <c r="D106" s="83"/>
      <c r="E106" s="29" t="s">
        <v>564</v>
      </c>
      <c r="F106" s="30"/>
      <c r="G106" s="31"/>
      <c r="H106" s="28" t="s">
        <v>562</v>
      </c>
      <c r="I106" s="66">
        <v>30</v>
      </c>
      <c r="J106" s="67"/>
      <c r="K106" s="68"/>
      <c r="L106" s="331"/>
      <c r="M106" s="374"/>
    </row>
    <row r="107" spans="1:13" ht="15" customHeight="1">
      <c r="A107" s="52"/>
      <c r="B107" s="51"/>
      <c r="C107" s="25"/>
      <c r="D107" s="82"/>
      <c r="E107" s="25"/>
      <c r="F107" s="26"/>
      <c r="G107" s="27"/>
      <c r="H107" s="24"/>
      <c r="I107" s="59"/>
      <c r="J107" s="60"/>
      <c r="K107" s="61"/>
      <c r="L107" s="62"/>
      <c r="M107" s="374"/>
    </row>
    <row r="108" spans="1:13" ht="15" customHeight="1">
      <c r="A108" s="53"/>
      <c r="B108" s="114"/>
      <c r="C108" s="72" t="s">
        <v>561</v>
      </c>
      <c r="D108" s="83"/>
      <c r="E108" s="29" t="s">
        <v>565</v>
      </c>
      <c r="F108" s="30"/>
      <c r="G108" s="31"/>
      <c r="H108" s="28" t="s">
        <v>562</v>
      </c>
      <c r="I108" s="66">
        <v>20</v>
      </c>
      <c r="J108" s="67"/>
      <c r="K108" s="68"/>
      <c r="L108" s="331"/>
      <c r="M108" s="374"/>
    </row>
    <row r="109" spans="1:13" ht="15" customHeight="1">
      <c r="A109" s="52"/>
      <c r="B109" s="51"/>
      <c r="C109" s="25"/>
      <c r="D109" s="82"/>
      <c r="E109" s="25"/>
      <c r="F109" s="26"/>
      <c r="G109" s="27"/>
      <c r="H109" s="24"/>
      <c r="I109" s="59"/>
      <c r="J109" s="60"/>
      <c r="K109" s="61"/>
      <c r="L109" s="62"/>
      <c r="M109" s="374"/>
    </row>
    <row r="110" spans="1:13" ht="15" customHeight="1">
      <c r="A110" s="53"/>
      <c r="B110" s="114" t="s">
        <v>143</v>
      </c>
      <c r="C110" s="72" t="s">
        <v>566</v>
      </c>
      <c r="D110" s="83"/>
      <c r="E110" s="29" t="s">
        <v>567</v>
      </c>
      <c r="F110" s="30"/>
      <c r="G110" s="31"/>
      <c r="H110" s="28" t="s">
        <v>155</v>
      </c>
      <c r="I110" s="66">
        <v>171</v>
      </c>
      <c r="J110" s="67"/>
      <c r="K110" s="68"/>
      <c r="L110" s="331"/>
      <c r="M110" s="374"/>
    </row>
    <row r="111" spans="1:13" ht="15" customHeight="1">
      <c r="A111" s="52"/>
      <c r="B111" s="51"/>
      <c r="C111" s="25"/>
      <c r="D111" s="82"/>
      <c r="E111" s="25"/>
      <c r="F111" s="26"/>
      <c r="G111" s="27"/>
      <c r="H111" s="24"/>
      <c r="I111" s="59"/>
      <c r="J111" s="60"/>
      <c r="K111" s="61"/>
      <c r="L111" s="62"/>
      <c r="M111" s="374"/>
    </row>
    <row r="112" spans="1:13" ht="15" customHeight="1">
      <c r="A112" s="53"/>
      <c r="B112" s="114" t="s">
        <v>573</v>
      </c>
      <c r="C112" s="72" t="s">
        <v>580</v>
      </c>
      <c r="D112" s="83"/>
      <c r="E112" s="29" t="s">
        <v>581</v>
      </c>
      <c r="F112" s="30"/>
      <c r="G112" s="31"/>
      <c r="H112" s="28" t="s">
        <v>27</v>
      </c>
      <c r="I112" s="66">
        <v>1</v>
      </c>
      <c r="J112" s="67"/>
      <c r="K112" s="68"/>
      <c r="L112" s="331"/>
      <c r="M112" s="374"/>
    </row>
    <row r="113" spans="1:13" ht="15" customHeight="1">
      <c r="A113" s="52"/>
      <c r="B113" s="51"/>
      <c r="C113" s="25"/>
      <c r="D113" s="82"/>
      <c r="E113" s="25"/>
      <c r="F113" s="26"/>
      <c r="G113" s="27"/>
      <c r="H113" s="24"/>
      <c r="I113" s="59"/>
      <c r="J113" s="60"/>
      <c r="K113" s="61"/>
      <c r="L113" s="62"/>
      <c r="M113" s="374"/>
    </row>
    <row r="114" spans="1:13" ht="15" customHeight="1">
      <c r="A114" s="53"/>
      <c r="B114" s="114" t="s">
        <v>574</v>
      </c>
      <c r="C114" s="72" t="s">
        <v>580</v>
      </c>
      <c r="D114" s="83"/>
      <c r="E114" s="29" t="s">
        <v>582</v>
      </c>
      <c r="F114" s="30"/>
      <c r="G114" s="31"/>
      <c r="H114" s="28" t="s">
        <v>27</v>
      </c>
      <c r="I114" s="66">
        <v>1</v>
      </c>
      <c r="J114" s="67"/>
      <c r="K114" s="68"/>
      <c r="L114" s="331"/>
      <c r="M114" s="374"/>
    </row>
    <row r="115" spans="1:13" ht="15" customHeight="1">
      <c r="A115" s="52"/>
      <c r="B115" s="51"/>
      <c r="C115" s="25"/>
      <c r="D115" s="82"/>
      <c r="E115" s="25"/>
      <c r="F115" s="26"/>
      <c r="G115" s="27"/>
      <c r="H115" s="24"/>
      <c r="I115" s="59"/>
      <c r="J115" s="60"/>
      <c r="K115" s="61"/>
      <c r="L115" s="62"/>
      <c r="M115" s="374"/>
    </row>
    <row r="116" spans="1:13" ht="15" customHeight="1">
      <c r="A116" s="53"/>
      <c r="B116" s="114" t="s">
        <v>575</v>
      </c>
      <c r="C116" s="72" t="s">
        <v>583</v>
      </c>
      <c r="D116" s="83"/>
      <c r="E116" s="29" t="s">
        <v>584</v>
      </c>
      <c r="F116" s="30"/>
      <c r="G116" s="31"/>
      <c r="H116" s="28" t="s">
        <v>155</v>
      </c>
      <c r="I116" s="66">
        <v>33</v>
      </c>
      <c r="J116" s="67"/>
      <c r="K116" s="68"/>
      <c r="L116" s="331"/>
      <c r="M116" s="374"/>
    </row>
    <row r="117" spans="1:13" ht="15" customHeight="1">
      <c r="A117" s="52"/>
      <c r="B117" s="51"/>
      <c r="C117" s="25"/>
      <c r="D117" s="82"/>
      <c r="E117" s="25"/>
      <c r="F117" s="26"/>
      <c r="G117" s="27"/>
      <c r="H117" s="24"/>
      <c r="I117" s="59"/>
      <c r="J117" s="60"/>
      <c r="K117" s="61"/>
      <c r="L117" s="62"/>
      <c r="M117" s="374"/>
    </row>
    <row r="118" spans="1:13" ht="15" customHeight="1">
      <c r="A118" s="53"/>
      <c r="B118" s="114" t="s">
        <v>576</v>
      </c>
      <c r="C118" s="72" t="s">
        <v>583</v>
      </c>
      <c r="D118" s="83"/>
      <c r="E118" s="29" t="s">
        <v>585</v>
      </c>
      <c r="F118" s="30"/>
      <c r="G118" s="31"/>
      <c r="H118" s="28" t="s">
        <v>155</v>
      </c>
      <c r="I118" s="66">
        <v>24</v>
      </c>
      <c r="J118" s="67"/>
      <c r="K118" s="68"/>
      <c r="L118" s="331"/>
      <c r="M118" s="374"/>
    </row>
    <row r="119" spans="1:13" ht="15" customHeight="1">
      <c r="A119" s="52"/>
      <c r="B119" s="51"/>
      <c r="C119" s="25"/>
      <c r="D119" s="82"/>
      <c r="E119" s="25"/>
      <c r="F119" s="26"/>
      <c r="G119" s="27"/>
      <c r="H119" s="24"/>
      <c r="I119" s="59"/>
      <c r="J119" s="60"/>
      <c r="K119" s="61"/>
      <c r="L119" s="62"/>
      <c r="M119" s="374"/>
    </row>
    <row r="120" spans="1:13" ht="15" customHeight="1">
      <c r="A120" s="53"/>
      <c r="B120" s="114" t="s">
        <v>577</v>
      </c>
      <c r="C120" s="72" t="s">
        <v>583</v>
      </c>
      <c r="D120" s="83"/>
      <c r="E120" s="29" t="s">
        <v>586</v>
      </c>
      <c r="F120" s="30"/>
      <c r="G120" s="31"/>
      <c r="H120" s="28" t="s">
        <v>155</v>
      </c>
      <c r="I120" s="66">
        <v>34</v>
      </c>
      <c r="J120" s="67"/>
      <c r="K120" s="68"/>
      <c r="L120" s="331"/>
      <c r="M120" s="374"/>
    </row>
    <row r="121" spans="1:13" ht="15" customHeight="1">
      <c r="A121" s="52"/>
      <c r="B121" s="51"/>
      <c r="C121" s="25"/>
      <c r="D121" s="82"/>
      <c r="E121" s="25"/>
      <c r="F121" s="26"/>
      <c r="G121" s="27"/>
      <c r="H121" s="24"/>
      <c r="I121" s="59"/>
      <c r="J121" s="60"/>
      <c r="K121" s="61"/>
      <c r="L121" s="62"/>
      <c r="M121" s="374"/>
    </row>
    <row r="122" spans="1:13" ht="15" customHeight="1">
      <c r="A122" s="53"/>
      <c r="B122" s="114" t="s">
        <v>578</v>
      </c>
      <c r="C122" s="72" t="s">
        <v>587</v>
      </c>
      <c r="D122" s="83"/>
      <c r="E122" s="29" t="s">
        <v>588</v>
      </c>
      <c r="F122" s="30"/>
      <c r="G122" s="31"/>
      <c r="H122" s="28" t="s">
        <v>155</v>
      </c>
      <c r="I122" s="66">
        <v>41</v>
      </c>
      <c r="J122" s="67"/>
      <c r="K122" s="68"/>
      <c r="L122" s="331"/>
      <c r="M122" s="374"/>
    </row>
    <row r="123" spans="1:13" ht="15" customHeight="1">
      <c r="A123" s="52"/>
      <c r="B123" s="51"/>
      <c r="C123" s="25"/>
      <c r="D123" s="82"/>
      <c r="E123" s="25"/>
      <c r="F123" s="26"/>
      <c r="G123" s="27"/>
      <c r="H123" s="24"/>
      <c r="I123" s="59"/>
      <c r="J123" s="60"/>
      <c r="K123" s="61"/>
      <c r="L123" s="62"/>
      <c r="M123" s="374"/>
    </row>
    <row r="124" spans="1:13" ht="15" customHeight="1">
      <c r="A124" s="53"/>
      <c r="B124" s="114" t="s">
        <v>579</v>
      </c>
      <c r="C124" s="72" t="s">
        <v>583</v>
      </c>
      <c r="D124" s="83"/>
      <c r="E124" s="29" t="s">
        <v>585</v>
      </c>
      <c r="F124" s="30"/>
      <c r="G124" s="31"/>
      <c r="H124" s="28" t="s">
        <v>155</v>
      </c>
      <c r="I124" s="66">
        <v>8</v>
      </c>
      <c r="J124" s="67"/>
      <c r="K124" s="68"/>
      <c r="L124" s="331"/>
      <c r="M124" s="374"/>
    </row>
    <row r="125" spans="1:13" ht="15" customHeight="1">
      <c r="A125" s="52"/>
      <c r="B125" s="51"/>
      <c r="C125" s="25"/>
      <c r="D125" s="82"/>
      <c r="E125" s="25"/>
      <c r="F125" s="26"/>
      <c r="G125" s="27"/>
      <c r="H125" s="24"/>
      <c r="I125" s="59"/>
      <c r="J125" s="60"/>
      <c r="K125" s="61"/>
      <c r="L125" s="62"/>
      <c r="M125" s="374"/>
    </row>
    <row r="126" spans="1:13" ht="15" customHeight="1">
      <c r="A126" s="53"/>
      <c r="B126" s="114"/>
      <c r="C126" s="72" t="s">
        <v>589</v>
      </c>
      <c r="D126" s="83"/>
      <c r="E126" s="29" t="s">
        <v>590</v>
      </c>
      <c r="F126" s="30"/>
      <c r="G126" s="31"/>
      <c r="H126" s="28" t="s">
        <v>205</v>
      </c>
      <c r="I126" s="66">
        <v>9</v>
      </c>
      <c r="J126" s="67"/>
      <c r="K126" s="68"/>
      <c r="L126" s="331"/>
      <c r="M126" s="374"/>
    </row>
    <row r="127" spans="1:13" ht="15" customHeight="1">
      <c r="A127" s="52"/>
      <c r="B127" s="51"/>
      <c r="C127" s="25"/>
      <c r="D127" s="82"/>
      <c r="E127" s="25"/>
      <c r="F127" s="26"/>
      <c r="G127" s="27"/>
      <c r="H127" s="24"/>
      <c r="I127" s="59"/>
      <c r="J127" s="60"/>
      <c r="K127" s="61"/>
      <c r="L127" s="62"/>
      <c r="M127" s="374"/>
    </row>
    <row r="128" spans="1:13" ht="15" customHeight="1">
      <c r="A128" s="53"/>
      <c r="B128" s="114"/>
      <c r="C128" s="72" t="s">
        <v>589</v>
      </c>
      <c r="D128" s="83"/>
      <c r="E128" s="29" t="s">
        <v>591</v>
      </c>
      <c r="F128" s="30"/>
      <c r="G128" s="31"/>
      <c r="H128" s="28" t="s">
        <v>205</v>
      </c>
      <c r="I128" s="66">
        <v>62</v>
      </c>
      <c r="J128" s="67"/>
      <c r="K128" s="68"/>
      <c r="L128" s="331"/>
      <c r="M128" s="374"/>
    </row>
    <row r="129" spans="1:13" ht="15" customHeight="1">
      <c r="A129" s="52"/>
      <c r="B129" s="51"/>
      <c r="C129" s="25"/>
      <c r="D129" s="82"/>
      <c r="E129" s="25"/>
      <c r="F129" s="26"/>
      <c r="G129" s="27"/>
      <c r="H129" s="24"/>
      <c r="I129" s="59"/>
      <c r="J129" s="60"/>
      <c r="K129" s="61"/>
      <c r="L129" s="62"/>
      <c r="M129" s="374"/>
    </row>
    <row r="130" spans="1:13" ht="15" customHeight="1">
      <c r="A130" s="53"/>
      <c r="B130" s="114"/>
      <c r="C130" s="72" t="s">
        <v>589</v>
      </c>
      <c r="D130" s="83"/>
      <c r="E130" s="29" t="s">
        <v>592</v>
      </c>
      <c r="F130" s="30"/>
      <c r="G130" s="31"/>
      <c r="H130" s="28" t="s">
        <v>205</v>
      </c>
      <c r="I130" s="66">
        <v>2</v>
      </c>
      <c r="J130" s="67"/>
      <c r="K130" s="68"/>
      <c r="L130" s="331"/>
      <c r="M130" s="374"/>
    </row>
    <row r="131" spans="1:13" ht="15" customHeight="1">
      <c r="A131" s="52"/>
      <c r="B131" s="51"/>
      <c r="C131" s="25"/>
      <c r="D131" s="82"/>
      <c r="E131" s="25"/>
      <c r="F131" s="26"/>
      <c r="G131" s="27"/>
      <c r="H131" s="24"/>
      <c r="I131" s="59"/>
      <c r="J131" s="60"/>
      <c r="K131" s="61"/>
      <c r="L131" s="62"/>
      <c r="M131" s="374"/>
    </row>
    <row r="132" spans="1:13" ht="15" customHeight="1">
      <c r="A132" s="53"/>
      <c r="B132" s="114"/>
      <c r="C132" s="72" t="s">
        <v>589</v>
      </c>
      <c r="D132" s="83"/>
      <c r="E132" s="29" t="s">
        <v>593</v>
      </c>
      <c r="F132" s="30"/>
      <c r="G132" s="31"/>
      <c r="H132" s="28" t="s">
        <v>205</v>
      </c>
      <c r="I132" s="66">
        <v>26</v>
      </c>
      <c r="J132" s="67"/>
      <c r="K132" s="68"/>
      <c r="L132" s="331"/>
      <c r="M132" s="374"/>
    </row>
    <row r="133" spans="1:13" ht="15" customHeight="1">
      <c r="A133" s="52"/>
      <c r="B133" s="51"/>
      <c r="C133" s="25"/>
      <c r="D133" s="82"/>
      <c r="E133" s="25"/>
      <c r="F133" s="26"/>
      <c r="G133" s="27"/>
      <c r="H133" s="24"/>
      <c r="I133" s="59"/>
      <c r="J133" s="60"/>
      <c r="K133" s="61"/>
      <c r="L133" s="62"/>
      <c r="M133" s="374"/>
    </row>
    <row r="134" spans="1:13" ht="15" customHeight="1">
      <c r="A134" s="53"/>
      <c r="B134" s="114"/>
      <c r="C134" s="72" t="s">
        <v>589</v>
      </c>
      <c r="D134" s="83"/>
      <c r="E134" s="29" t="s">
        <v>594</v>
      </c>
      <c r="F134" s="30"/>
      <c r="G134" s="31"/>
      <c r="H134" s="28" t="s">
        <v>205</v>
      </c>
      <c r="I134" s="66">
        <v>10</v>
      </c>
      <c r="J134" s="67"/>
      <c r="K134" s="68"/>
      <c r="L134" s="331"/>
      <c r="M134" s="374"/>
    </row>
    <row r="135" spans="1:13" ht="15" customHeight="1">
      <c r="A135" s="52"/>
      <c r="B135" s="51"/>
      <c r="C135" s="25"/>
      <c r="D135" s="82"/>
      <c r="E135" s="25"/>
      <c r="F135" s="26"/>
      <c r="G135" s="27"/>
      <c r="H135" s="24"/>
      <c r="I135" s="59"/>
      <c r="J135" s="60"/>
      <c r="K135" s="61"/>
      <c r="L135" s="62"/>
      <c r="M135" s="374"/>
    </row>
    <row r="136" spans="1:13" ht="15" customHeight="1">
      <c r="A136" s="53"/>
      <c r="B136" s="114"/>
      <c r="C136" s="72" t="s">
        <v>589</v>
      </c>
      <c r="D136" s="83"/>
      <c r="E136" s="29" t="s">
        <v>595</v>
      </c>
      <c r="F136" s="30"/>
      <c r="G136" s="31"/>
      <c r="H136" s="28" t="s">
        <v>205</v>
      </c>
      <c r="I136" s="66">
        <v>9</v>
      </c>
      <c r="J136" s="67"/>
      <c r="K136" s="68"/>
      <c r="L136" s="331"/>
      <c r="M136" s="374"/>
    </row>
    <row r="137" spans="1:13" ht="15" customHeight="1">
      <c r="A137" s="52"/>
      <c r="B137" s="51"/>
      <c r="C137" s="25"/>
      <c r="D137" s="82"/>
      <c r="E137" s="25"/>
      <c r="F137" s="26"/>
      <c r="G137" s="27"/>
      <c r="H137" s="24"/>
      <c r="I137" s="59"/>
      <c r="J137" s="60"/>
      <c r="K137" s="61"/>
      <c r="L137" s="62"/>
      <c r="M137" s="374"/>
    </row>
    <row r="138" spans="1:13" ht="15" customHeight="1">
      <c r="A138" s="53"/>
      <c r="B138" s="114"/>
      <c r="C138" s="72" t="s">
        <v>589</v>
      </c>
      <c r="D138" s="83"/>
      <c r="E138" s="29" t="s">
        <v>596</v>
      </c>
      <c r="F138" s="30"/>
      <c r="G138" s="31"/>
      <c r="H138" s="28" t="s">
        <v>205</v>
      </c>
      <c r="I138" s="66">
        <v>11</v>
      </c>
      <c r="J138" s="67"/>
      <c r="K138" s="68"/>
      <c r="L138" s="331"/>
      <c r="M138" s="374"/>
    </row>
    <row r="139" spans="1:13" ht="15" customHeight="1">
      <c r="A139" s="52"/>
      <c r="B139" s="51"/>
      <c r="C139" s="25"/>
      <c r="D139" s="82"/>
      <c r="E139" s="25"/>
      <c r="F139" s="26"/>
      <c r="G139" s="27"/>
      <c r="H139" s="24"/>
      <c r="I139" s="59"/>
      <c r="J139" s="60"/>
      <c r="K139" s="61"/>
      <c r="L139" s="62"/>
      <c r="M139" s="374"/>
    </row>
    <row r="140" spans="1:13" ht="15" customHeight="1">
      <c r="A140" s="53"/>
      <c r="B140" s="114"/>
      <c r="C140" s="72" t="s">
        <v>589</v>
      </c>
      <c r="D140" s="83"/>
      <c r="E140" s="29" t="s">
        <v>597</v>
      </c>
      <c r="F140" s="30"/>
      <c r="G140" s="31"/>
      <c r="H140" s="28" t="s">
        <v>205</v>
      </c>
      <c r="I140" s="66">
        <v>1</v>
      </c>
      <c r="J140" s="67"/>
      <c r="K140" s="68"/>
      <c r="L140" s="331"/>
      <c r="M140" s="374"/>
    </row>
    <row r="141" spans="1:13" ht="15" customHeight="1">
      <c r="A141" s="52"/>
      <c r="B141" s="51"/>
      <c r="C141" s="25" t="s">
        <v>607</v>
      </c>
      <c r="D141" s="82"/>
      <c r="E141" s="25"/>
      <c r="F141" s="26"/>
      <c r="G141" s="27"/>
      <c r="H141" s="24"/>
      <c r="I141" s="59"/>
      <c r="J141" s="60"/>
      <c r="K141" s="61"/>
      <c r="L141" s="62"/>
      <c r="M141" s="374"/>
    </row>
    <row r="142" spans="1:13" ht="15" customHeight="1">
      <c r="A142" s="53"/>
      <c r="B142" s="114"/>
      <c r="C142" s="72" t="s">
        <v>598</v>
      </c>
      <c r="D142" s="83"/>
      <c r="E142" s="29" t="s">
        <v>599</v>
      </c>
      <c r="F142" s="30"/>
      <c r="G142" s="31"/>
      <c r="H142" s="28" t="s">
        <v>155</v>
      </c>
      <c r="I142" s="66">
        <v>26</v>
      </c>
      <c r="J142" s="67"/>
      <c r="K142" s="68"/>
      <c r="L142" s="331"/>
      <c r="M142" s="374"/>
    </row>
    <row r="143" spans="1:13" ht="15" customHeight="1">
      <c r="A143" s="52"/>
      <c r="B143" s="51"/>
      <c r="C143" s="25" t="s">
        <v>17</v>
      </c>
      <c r="D143" s="82"/>
      <c r="E143" s="25"/>
      <c r="F143" s="26"/>
      <c r="G143" s="27"/>
      <c r="H143" s="24"/>
      <c r="I143" s="59"/>
      <c r="J143" s="60"/>
      <c r="K143" s="61"/>
      <c r="L143" s="62"/>
      <c r="M143" s="374"/>
    </row>
    <row r="144" spans="1:13" ht="15" customHeight="1">
      <c r="A144" s="53"/>
      <c r="B144" s="114"/>
      <c r="C144" s="72" t="s">
        <v>598</v>
      </c>
      <c r="D144" s="83"/>
      <c r="E144" s="29" t="s">
        <v>600</v>
      </c>
      <c r="F144" s="30"/>
      <c r="G144" s="31"/>
      <c r="H144" s="28" t="s">
        <v>155</v>
      </c>
      <c r="I144" s="66">
        <v>74</v>
      </c>
      <c r="J144" s="67"/>
      <c r="K144" s="68"/>
      <c r="L144" s="331"/>
      <c r="M144" s="374"/>
    </row>
    <row r="145" spans="1:13" ht="15" customHeight="1">
      <c r="A145" s="52"/>
      <c r="B145" s="51"/>
      <c r="C145" s="25" t="s">
        <v>18</v>
      </c>
      <c r="D145" s="82"/>
      <c r="E145" s="25"/>
      <c r="F145" s="26"/>
      <c r="G145" s="27"/>
      <c r="H145" s="24"/>
      <c r="I145" s="59"/>
      <c r="J145" s="60"/>
      <c r="K145" s="61"/>
      <c r="L145" s="62"/>
      <c r="M145" s="374"/>
    </row>
    <row r="146" spans="1:13" ht="15" customHeight="1">
      <c r="A146" s="53"/>
      <c r="B146" s="114"/>
      <c r="C146" s="72" t="s">
        <v>598</v>
      </c>
      <c r="D146" s="83"/>
      <c r="E146" s="29" t="s">
        <v>601</v>
      </c>
      <c r="F146" s="30"/>
      <c r="G146" s="31"/>
      <c r="H146" s="28" t="s">
        <v>155</v>
      </c>
      <c r="I146" s="66">
        <v>102</v>
      </c>
      <c r="J146" s="67"/>
      <c r="K146" s="68"/>
      <c r="L146" s="331"/>
      <c r="M146" s="374"/>
    </row>
    <row r="147" spans="1:13" ht="15" customHeight="1">
      <c r="A147" s="52"/>
      <c r="B147" s="51"/>
      <c r="C147" s="25" t="s">
        <v>608</v>
      </c>
      <c r="D147" s="82"/>
      <c r="E147" s="25"/>
      <c r="F147" s="26"/>
      <c r="G147" s="27"/>
      <c r="H147" s="24"/>
      <c r="I147" s="59"/>
      <c r="J147" s="60"/>
      <c r="K147" s="61"/>
      <c r="L147" s="62"/>
      <c r="M147" s="374"/>
    </row>
    <row r="148" spans="1:13" ht="15" customHeight="1">
      <c r="A148" s="53"/>
      <c r="B148" s="114"/>
      <c r="C148" s="72" t="s">
        <v>598</v>
      </c>
      <c r="D148" s="83"/>
      <c r="E148" s="29" t="s">
        <v>602</v>
      </c>
      <c r="F148" s="30"/>
      <c r="G148" s="31"/>
      <c r="H148" s="28" t="s">
        <v>155</v>
      </c>
      <c r="I148" s="66">
        <v>33</v>
      </c>
      <c r="J148" s="67"/>
      <c r="K148" s="68"/>
      <c r="L148" s="331"/>
      <c r="M148" s="374"/>
    </row>
    <row r="149" spans="1:13" ht="15" customHeight="1">
      <c r="A149" s="52"/>
      <c r="B149" s="51"/>
      <c r="C149" s="25" t="s">
        <v>609</v>
      </c>
      <c r="D149" s="82"/>
      <c r="E149" s="25"/>
      <c r="F149" s="26"/>
      <c r="G149" s="27"/>
      <c r="H149" s="24"/>
      <c r="I149" s="59"/>
      <c r="J149" s="60"/>
      <c r="K149" s="61"/>
      <c r="L149" s="62"/>
      <c r="M149" s="374"/>
    </row>
    <row r="150" spans="1:13" ht="15" customHeight="1">
      <c r="A150" s="53"/>
      <c r="B150" s="114"/>
      <c r="C150" s="72" t="s">
        <v>598</v>
      </c>
      <c r="D150" s="83"/>
      <c r="E150" s="29" t="s">
        <v>603</v>
      </c>
      <c r="F150" s="30"/>
      <c r="G150" s="31"/>
      <c r="H150" s="28" t="s">
        <v>155</v>
      </c>
      <c r="I150" s="66">
        <v>106</v>
      </c>
      <c r="J150" s="67"/>
      <c r="K150" s="68"/>
      <c r="L150" s="331"/>
      <c r="M150" s="374"/>
    </row>
    <row r="151" spans="1:13" ht="15" customHeight="1">
      <c r="A151" s="52"/>
      <c r="B151" s="51"/>
      <c r="C151" s="25" t="s">
        <v>610</v>
      </c>
      <c r="D151" s="82"/>
      <c r="E151" s="25"/>
      <c r="F151" s="26"/>
      <c r="G151" s="27"/>
      <c r="H151" s="24"/>
      <c r="I151" s="59"/>
      <c r="J151" s="60"/>
      <c r="K151" s="61"/>
      <c r="L151" s="62"/>
      <c r="M151" s="374"/>
    </row>
    <row r="152" spans="1:13" ht="15" customHeight="1">
      <c r="A152" s="53"/>
      <c r="B152" s="114"/>
      <c r="C152" s="72" t="s">
        <v>604</v>
      </c>
      <c r="D152" s="83"/>
      <c r="E152" s="29" t="s">
        <v>605</v>
      </c>
      <c r="F152" s="30"/>
      <c r="G152" s="31"/>
      <c r="H152" s="28" t="s">
        <v>155</v>
      </c>
      <c r="I152" s="66">
        <v>44</v>
      </c>
      <c r="J152" s="67"/>
      <c r="K152" s="68"/>
      <c r="L152" s="331"/>
      <c r="M152" s="374"/>
    </row>
    <row r="153" spans="1:13" ht="15" customHeight="1">
      <c r="A153" s="52"/>
      <c r="B153" s="51"/>
      <c r="C153" s="25" t="s">
        <v>611</v>
      </c>
      <c r="D153" s="82"/>
      <c r="E153" s="25"/>
      <c r="F153" s="26"/>
      <c r="G153" s="27"/>
      <c r="H153" s="24"/>
      <c r="I153" s="59"/>
      <c r="J153" s="60"/>
      <c r="K153" s="61"/>
      <c r="L153" s="62"/>
      <c r="M153" s="374"/>
    </row>
    <row r="154" spans="1:13" ht="15" customHeight="1">
      <c r="A154" s="53"/>
      <c r="B154" s="114"/>
      <c r="C154" s="72" t="s">
        <v>604</v>
      </c>
      <c r="D154" s="83"/>
      <c r="E154" s="29" t="s">
        <v>606</v>
      </c>
      <c r="F154" s="30"/>
      <c r="G154" s="31"/>
      <c r="H154" s="28" t="s">
        <v>155</v>
      </c>
      <c r="I154" s="66">
        <v>67</v>
      </c>
      <c r="J154" s="67"/>
      <c r="K154" s="68"/>
      <c r="L154" s="331"/>
      <c r="M154" s="374"/>
    </row>
    <row r="155" spans="1:13" ht="15" customHeight="1">
      <c r="A155" s="52"/>
      <c r="B155" s="24"/>
      <c r="C155" s="25"/>
      <c r="D155" s="82"/>
      <c r="E155" s="25"/>
      <c r="F155" s="26"/>
      <c r="G155" s="27"/>
      <c r="H155" s="24"/>
      <c r="I155" s="59"/>
      <c r="J155" s="60"/>
      <c r="K155" s="61"/>
      <c r="L155" s="62"/>
      <c r="M155" s="374"/>
    </row>
    <row r="156" spans="1:13" ht="15" customHeight="1">
      <c r="A156" s="53"/>
      <c r="B156" s="28"/>
      <c r="C156" s="72" t="s">
        <v>630</v>
      </c>
      <c r="D156" s="83"/>
      <c r="E156" s="29"/>
      <c r="F156" s="30"/>
      <c r="G156" s="31"/>
      <c r="H156" s="28"/>
      <c r="I156" s="66"/>
      <c r="J156" s="67"/>
      <c r="K156" s="68"/>
      <c r="L156" s="69"/>
      <c r="M156" s="374"/>
    </row>
    <row r="157" spans="1:13" ht="15" customHeight="1">
      <c r="A157" s="52"/>
      <c r="B157" s="24"/>
      <c r="C157" s="25"/>
      <c r="D157" s="82"/>
      <c r="E157" s="25"/>
      <c r="F157" s="26"/>
      <c r="G157" s="27"/>
      <c r="H157" s="24"/>
      <c r="I157" s="59"/>
      <c r="J157" s="60"/>
      <c r="K157" s="61"/>
      <c r="L157" s="62"/>
      <c r="M157" s="374"/>
    </row>
    <row r="158" spans="1:13" ht="15" customHeight="1">
      <c r="A158" s="53"/>
      <c r="B158" s="28"/>
      <c r="C158" s="72" t="s">
        <v>61</v>
      </c>
      <c r="D158" s="83"/>
      <c r="E158" s="29" t="s">
        <v>302</v>
      </c>
      <c r="F158" s="30"/>
      <c r="G158" s="31"/>
      <c r="H158" s="28" t="s">
        <v>307</v>
      </c>
      <c r="I158" s="66">
        <v>20.100000000000001</v>
      </c>
      <c r="J158" s="67"/>
      <c r="K158" s="68"/>
      <c r="L158" s="331"/>
      <c r="M158" s="374"/>
    </row>
    <row r="159" spans="1:13" ht="15" customHeight="1">
      <c r="A159" s="52"/>
      <c r="B159" s="24"/>
      <c r="C159" s="25"/>
      <c r="D159" s="82"/>
      <c r="E159" s="25"/>
      <c r="F159" s="26"/>
      <c r="G159" s="27"/>
      <c r="H159" s="24"/>
      <c r="I159" s="59"/>
      <c r="J159" s="60"/>
      <c r="K159" s="61"/>
      <c r="L159" s="62"/>
      <c r="M159" s="374"/>
    </row>
    <row r="160" spans="1:13" ht="15" customHeight="1">
      <c r="A160" s="53"/>
      <c r="B160" s="28"/>
      <c r="C160" s="72" t="s">
        <v>86</v>
      </c>
      <c r="D160" s="83"/>
      <c r="E160" s="29" t="s">
        <v>302</v>
      </c>
      <c r="F160" s="30"/>
      <c r="G160" s="31"/>
      <c r="H160" s="28" t="s">
        <v>307</v>
      </c>
      <c r="I160" s="66">
        <v>20.100000000000001</v>
      </c>
      <c r="J160" s="67"/>
      <c r="K160" s="68"/>
      <c r="L160" s="331"/>
      <c r="M160" s="374"/>
    </row>
    <row r="161" spans="1:13" ht="15" customHeight="1">
      <c r="A161" s="52"/>
      <c r="B161" s="24"/>
      <c r="C161" s="25"/>
      <c r="D161" s="82"/>
      <c r="E161" s="25"/>
      <c r="F161" s="26"/>
      <c r="G161" s="27"/>
      <c r="H161" s="24"/>
      <c r="I161" s="59"/>
      <c r="J161" s="60"/>
      <c r="K161" s="61"/>
      <c r="L161" s="62"/>
      <c r="M161" s="374"/>
    </row>
    <row r="162" spans="1:13" ht="15" customHeight="1">
      <c r="A162" s="53"/>
      <c r="B162" s="28"/>
      <c r="C162" s="72" t="s">
        <v>85</v>
      </c>
      <c r="D162" s="83"/>
      <c r="E162" s="29" t="s">
        <v>302</v>
      </c>
      <c r="F162" s="30"/>
      <c r="G162" s="31"/>
      <c r="H162" s="28" t="s">
        <v>307</v>
      </c>
      <c r="I162" s="66">
        <v>20.100000000000001</v>
      </c>
      <c r="J162" s="67"/>
      <c r="K162" s="68"/>
      <c r="L162" s="331"/>
      <c r="M162" s="374"/>
    </row>
    <row r="163" spans="1:13" ht="15" customHeight="1">
      <c r="A163" s="52"/>
      <c r="B163" s="24"/>
      <c r="C163" s="25"/>
      <c r="D163" s="82"/>
      <c r="E163" s="25"/>
      <c r="F163" s="26"/>
      <c r="G163" s="27"/>
      <c r="H163" s="24"/>
      <c r="I163" s="59"/>
      <c r="J163" s="60"/>
      <c r="K163" s="61"/>
      <c r="L163" s="62"/>
      <c r="M163" s="374"/>
    </row>
    <row r="164" spans="1:13" ht="15" customHeight="1">
      <c r="A164" s="53"/>
      <c r="B164" s="28"/>
      <c r="C164" s="72" t="s">
        <v>631</v>
      </c>
      <c r="D164" s="83"/>
      <c r="E164" s="29" t="s">
        <v>309</v>
      </c>
      <c r="F164" s="30"/>
      <c r="G164" s="31"/>
      <c r="H164" s="28" t="s">
        <v>310</v>
      </c>
      <c r="I164" s="66">
        <v>1</v>
      </c>
      <c r="J164" s="67"/>
      <c r="K164" s="68"/>
      <c r="L164" s="200"/>
      <c r="M164" s="374"/>
    </row>
    <row r="165" spans="1:13" ht="15" customHeight="1">
      <c r="A165" s="52"/>
      <c r="B165" s="24"/>
      <c r="C165" s="25"/>
      <c r="D165" s="82"/>
      <c r="E165" s="25"/>
      <c r="F165" s="26"/>
      <c r="G165" s="27"/>
      <c r="H165" s="24"/>
      <c r="I165" s="59"/>
      <c r="J165" s="60"/>
      <c r="K165" s="61"/>
      <c r="L165" s="62"/>
      <c r="M165" s="374"/>
    </row>
    <row r="166" spans="1:13" ht="15" customHeight="1">
      <c r="A166" s="53"/>
      <c r="B166" s="28"/>
      <c r="C166" s="72"/>
      <c r="D166" s="83"/>
      <c r="E166" s="29"/>
      <c r="F166" s="30"/>
      <c r="G166" s="31"/>
      <c r="H166" s="28"/>
      <c r="I166" s="66"/>
      <c r="J166" s="67"/>
      <c r="K166" s="68"/>
      <c r="L166" s="69"/>
      <c r="M166" s="374"/>
    </row>
    <row r="167" spans="1:13" ht="15" customHeight="1">
      <c r="A167" s="52"/>
      <c r="B167" s="24"/>
      <c r="C167" s="25"/>
      <c r="D167" s="82"/>
      <c r="E167" s="25"/>
      <c r="F167" s="26"/>
      <c r="G167" s="27"/>
      <c r="H167" s="24"/>
      <c r="I167" s="59"/>
      <c r="J167" s="60"/>
      <c r="K167" s="61"/>
      <c r="L167" s="62"/>
      <c r="M167" s="374"/>
    </row>
    <row r="168" spans="1:13" ht="15" customHeight="1">
      <c r="A168" s="53"/>
      <c r="B168" s="28"/>
      <c r="C168" s="72"/>
      <c r="D168" s="83"/>
      <c r="E168" s="29"/>
      <c r="F168" s="30"/>
      <c r="G168" s="31"/>
      <c r="H168" s="28"/>
      <c r="I168" s="66"/>
      <c r="J168" s="67"/>
      <c r="K168" s="68"/>
      <c r="L168" s="69"/>
      <c r="M168" s="374"/>
    </row>
    <row r="169" spans="1:13" ht="15" customHeight="1">
      <c r="A169" s="52"/>
      <c r="B169" s="24"/>
      <c r="C169" s="25"/>
      <c r="D169" s="82"/>
      <c r="E169" s="25"/>
      <c r="F169" s="26"/>
      <c r="G169" s="27"/>
      <c r="H169" s="24"/>
      <c r="I169" s="59"/>
      <c r="J169" s="60"/>
      <c r="K169" s="61"/>
      <c r="L169" s="62"/>
      <c r="M169" s="374"/>
    </row>
    <row r="170" spans="1:13" ht="15" customHeight="1">
      <c r="A170" s="53"/>
      <c r="B170" s="28"/>
      <c r="C170" s="72"/>
      <c r="D170" s="83"/>
      <c r="E170" s="29"/>
      <c r="F170" s="30"/>
      <c r="G170" s="31"/>
      <c r="H170" s="28"/>
      <c r="I170" s="66"/>
      <c r="J170" s="67"/>
      <c r="K170" s="68"/>
      <c r="L170" s="69"/>
      <c r="M170" s="374"/>
    </row>
    <row r="171" spans="1:13" ht="15" customHeight="1">
      <c r="A171" s="52"/>
      <c r="B171" s="51"/>
      <c r="C171" s="25"/>
      <c r="D171" s="82"/>
      <c r="E171" s="25"/>
      <c r="F171" s="26"/>
      <c r="G171" s="27"/>
      <c r="H171" s="24"/>
      <c r="I171" s="59"/>
      <c r="J171" s="60"/>
      <c r="K171" s="61"/>
      <c r="L171" s="62"/>
      <c r="M171" s="374"/>
    </row>
    <row r="172" spans="1:13" ht="15" customHeight="1">
      <c r="A172" s="53"/>
      <c r="B172" s="114"/>
      <c r="C172" s="72"/>
      <c r="D172" s="83"/>
      <c r="E172" s="29"/>
      <c r="F172" s="30"/>
      <c r="G172" s="31"/>
      <c r="H172" s="28"/>
      <c r="I172" s="66"/>
      <c r="J172" s="67"/>
      <c r="K172" s="68"/>
      <c r="L172" s="69"/>
      <c r="M172" s="374"/>
    </row>
    <row r="173" spans="1:13" ht="15" customHeight="1">
      <c r="A173" s="52"/>
      <c r="B173" s="24"/>
      <c r="C173" s="25"/>
      <c r="D173" s="82"/>
      <c r="E173" s="25"/>
      <c r="F173" s="26"/>
      <c r="G173" s="27"/>
      <c r="H173" s="24"/>
      <c r="I173" s="59"/>
      <c r="J173" s="60"/>
      <c r="K173" s="61"/>
      <c r="L173" s="62"/>
      <c r="M173" s="374"/>
    </row>
    <row r="174" spans="1:13" ht="15" customHeight="1">
      <c r="A174" s="53"/>
      <c r="B174" s="28"/>
      <c r="C174" s="72"/>
      <c r="D174" s="83"/>
      <c r="E174" s="29"/>
      <c r="F174" s="30"/>
      <c r="G174" s="31"/>
      <c r="H174" s="28"/>
      <c r="I174" s="66"/>
      <c r="J174" s="67"/>
      <c r="K174" s="68"/>
      <c r="L174" s="69"/>
      <c r="M174" s="374"/>
    </row>
    <row r="175" spans="1:13" ht="15" customHeight="1">
      <c r="A175" s="52"/>
      <c r="B175" s="51"/>
      <c r="C175" s="25"/>
      <c r="D175" s="82"/>
      <c r="E175" s="25"/>
      <c r="F175" s="26"/>
      <c r="G175" s="27"/>
      <c r="H175" s="24"/>
      <c r="I175" s="59"/>
      <c r="J175" s="60"/>
      <c r="K175" s="61"/>
      <c r="L175" s="62"/>
      <c r="M175" s="374"/>
    </row>
    <row r="176" spans="1:13" ht="15" customHeight="1">
      <c r="A176" s="53"/>
      <c r="B176" s="114"/>
      <c r="C176" s="72"/>
      <c r="D176" s="83"/>
      <c r="E176" s="29"/>
      <c r="F176" s="30"/>
      <c r="G176" s="31"/>
      <c r="H176" s="28"/>
      <c r="I176" s="66"/>
      <c r="J176" s="67"/>
      <c r="K176" s="68"/>
      <c r="L176" s="69"/>
      <c r="M176" s="374"/>
    </row>
    <row r="177" spans="1:13" ht="15" customHeight="1">
      <c r="A177" s="52"/>
      <c r="B177" s="24"/>
      <c r="C177" s="25"/>
      <c r="D177" s="82"/>
      <c r="E177" s="25"/>
      <c r="F177" s="26"/>
      <c r="G177" s="27"/>
      <c r="H177" s="24"/>
      <c r="I177" s="59"/>
      <c r="J177" s="60"/>
      <c r="K177" s="61"/>
      <c r="L177" s="62"/>
      <c r="M177" s="374"/>
    </row>
    <row r="178" spans="1:13" ht="15" customHeight="1">
      <c r="A178" s="53"/>
      <c r="B178" s="28"/>
      <c r="C178" s="72"/>
      <c r="D178" s="83"/>
      <c r="E178" s="29"/>
      <c r="F178" s="30"/>
      <c r="G178" s="31"/>
      <c r="H178" s="28"/>
      <c r="I178" s="66"/>
      <c r="J178" s="67"/>
      <c r="K178" s="68"/>
      <c r="L178" s="69"/>
      <c r="M178" s="374"/>
    </row>
    <row r="179" spans="1:13" ht="15" customHeight="1">
      <c r="A179" s="52"/>
      <c r="B179" s="24"/>
      <c r="C179" s="25"/>
      <c r="D179" s="82"/>
      <c r="E179" s="25"/>
      <c r="F179" s="26"/>
      <c r="G179" s="27"/>
      <c r="H179" s="24"/>
      <c r="I179" s="59"/>
      <c r="J179" s="60"/>
      <c r="K179" s="61"/>
      <c r="L179" s="62"/>
      <c r="M179" s="374"/>
    </row>
    <row r="180" spans="1:13" ht="15" customHeight="1">
      <c r="A180" s="53"/>
      <c r="B180" s="28"/>
      <c r="C180" s="72"/>
      <c r="D180" s="83"/>
      <c r="E180" s="29"/>
      <c r="F180" s="30"/>
      <c r="G180" s="31"/>
      <c r="H180" s="28"/>
      <c r="I180" s="66"/>
      <c r="J180" s="67"/>
      <c r="K180" s="68"/>
      <c r="L180" s="69"/>
      <c r="M180" s="374"/>
    </row>
    <row r="181" spans="1:13" ht="15" customHeight="1">
      <c r="A181" s="52"/>
      <c r="B181" s="24"/>
      <c r="C181" s="25"/>
      <c r="D181" s="82"/>
      <c r="E181" s="25"/>
      <c r="F181" s="26"/>
      <c r="G181" s="27"/>
      <c r="H181" s="24"/>
      <c r="I181" s="59"/>
      <c r="J181" s="60"/>
      <c r="K181" s="61"/>
      <c r="L181" s="62"/>
      <c r="M181" s="374"/>
    </row>
    <row r="182" spans="1:13" ht="15" customHeight="1">
      <c r="A182" s="53"/>
      <c r="B182" s="28"/>
      <c r="C182" s="72"/>
      <c r="D182" s="83"/>
      <c r="E182" s="29"/>
      <c r="F182" s="30"/>
      <c r="G182" s="31"/>
      <c r="H182" s="28"/>
      <c r="I182" s="66"/>
      <c r="J182" s="67"/>
      <c r="K182" s="68"/>
      <c r="L182" s="69"/>
      <c r="M182" s="374"/>
    </row>
    <row r="183" spans="1:13" ht="15" customHeight="1">
      <c r="A183" s="52"/>
      <c r="B183" s="24"/>
      <c r="C183" s="25"/>
      <c r="D183" s="82"/>
      <c r="E183" s="25"/>
      <c r="F183" s="26"/>
      <c r="G183" s="27"/>
      <c r="H183" s="24"/>
      <c r="I183" s="59"/>
      <c r="J183" s="60"/>
      <c r="K183" s="61"/>
      <c r="L183" s="62"/>
      <c r="M183" s="374"/>
    </row>
    <row r="184" spans="1:13" ht="15" customHeight="1">
      <c r="A184" s="53"/>
      <c r="B184" s="28"/>
      <c r="C184" s="72"/>
      <c r="D184" s="83"/>
      <c r="E184" s="29"/>
      <c r="F184" s="30"/>
      <c r="G184" s="31"/>
      <c r="H184" s="28"/>
      <c r="I184" s="66"/>
      <c r="J184" s="67"/>
      <c r="K184" s="68"/>
      <c r="L184" s="69"/>
      <c r="M184" s="374"/>
    </row>
    <row r="185" spans="1:13" ht="15" customHeight="1">
      <c r="A185" s="52"/>
      <c r="B185" s="24"/>
      <c r="C185" s="25"/>
      <c r="D185" s="82"/>
      <c r="E185" s="25"/>
      <c r="F185" s="26"/>
      <c r="G185" s="27"/>
      <c r="H185" s="24"/>
      <c r="I185" s="59"/>
      <c r="J185" s="60"/>
      <c r="K185" s="61"/>
      <c r="L185" s="62"/>
      <c r="M185" s="374"/>
    </row>
    <row r="186" spans="1:13" ht="15" customHeight="1">
      <c r="A186" s="53"/>
      <c r="B186" s="28"/>
      <c r="C186" s="72"/>
      <c r="D186" s="83"/>
      <c r="E186" s="29"/>
      <c r="F186" s="30"/>
      <c r="G186" s="31"/>
      <c r="H186" s="28"/>
      <c r="I186" s="66"/>
      <c r="J186" s="67"/>
      <c r="K186" s="68"/>
      <c r="L186" s="69"/>
      <c r="M186" s="374"/>
    </row>
    <row r="187" spans="1:13" ht="15" customHeight="1">
      <c r="A187" s="52"/>
      <c r="B187" s="24"/>
      <c r="C187" s="25"/>
      <c r="D187" s="82"/>
      <c r="E187" s="25"/>
      <c r="F187" s="26"/>
      <c r="G187" s="27"/>
      <c r="H187" s="24"/>
      <c r="I187" s="59"/>
      <c r="J187" s="60"/>
      <c r="K187" s="61"/>
      <c r="L187" s="62"/>
      <c r="M187" s="374"/>
    </row>
    <row r="188" spans="1:13" ht="15" customHeight="1">
      <c r="A188" s="53"/>
      <c r="B188" s="28"/>
      <c r="C188" s="72"/>
      <c r="D188" s="83"/>
      <c r="E188" s="29"/>
      <c r="F188" s="30"/>
      <c r="G188" s="31"/>
      <c r="H188" s="28"/>
      <c r="I188" s="66"/>
      <c r="J188" s="67"/>
      <c r="K188" s="68"/>
      <c r="L188" s="69"/>
      <c r="M188" s="374"/>
    </row>
    <row r="189" spans="1:13" ht="15" customHeight="1">
      <c r="A189" s="52"/>
      <c r="B189" s="24"/>
      <c r="C189" s="25"/>
      <c r="D189" s="82"/>
      <c r="E189" s="25"/>
      <c r="F189" s="26"/>
      <c r="G189" s="27"/>
      <c r="H189" s="24"/>
      <c r="I189" s="59"/>
      <c r="J189" s="60"/>
      <c r="K189" s="61"/>
      <c r="L189" s="62"/>
      <c r="M189" s="374"/>
    </row>
    <row r="190" spans="1:13" ht="15" customHeight="1">
      <c r="A190" s="53"/>
      <c r="B190" s="28"/>
      <c r="C190" s="72"/>
      <c r="D190" s="83"/>
      <c r="E190" s="29"/>
      <c r="F190" s="30"/>
      <c r="G190" s="31"/>
      <c r="H190" s="28"/>
      <c r="I190" s="66"/>
      <c r="J190" s="67"/>
      <c r="K190" s="68"/>
      <c r="L190" s="69"/>
      <c r="M190" s="374"/>
    </row>
    <row r="191" spans="1:13" ht="15" customHeight="1">
      <c r="A191" s="52"/>
      <c r="B191" s="24"/>
      <c r="C191" s="25"/>
      <c r="D191" s="82"/>
      <c r="E191" s="25"/>
      <c r="F191" s="26"/>
      <c r="G191" s="27"/>
      <c r="H191" s="24"/>
      <c r="I191" s="59"/>
      <c r="J191" s="60"/>
      <c r="K191" s="61"/>
      <c r="L191" s="62"/>
      <c r="M191" s="374"/>
    </row>
    <row r="192" spans="1:13" ht="15" customHeight="1">
      <c r="A192" s="53"/>
      <c r="B192" s="28"/>
      <c r="C192" s="72"/>
      <c r="D192" s="83"/>
      <c r="E192" s="29"/>
      <c r="F192" s="30"/>
      <c r="G192" s="31"/>
      <c r="H192" s="28"/>
      <c r="I192" s="66"/>
      <c r="J192" s="67"/>
      <c r="K192" s="68"/>
      <c r="L192" s="69"/>
      <c r="M192" s="374"/>
    </row>
    <row r="193" spans="1:13" ht="15" customHeight="1">
      <c r="A193" s="52"/>
      <c r="B193" s="24"/>
      <c r="C193" s="25"/>
      <c r="D193" s="82"/>
      <c r="E193" s="25"/>
      <c r="F193" s="26"/>
      <c r="G193" s="27"/>
      <c r="H193" s="24"/>
      <c r="I193" s="77"/>
      <c r="J193" s="78"/>
      <c r="K193" s="61"/>
      <c r="L193" s="62"/>
      <c r="M193" s="374"/>
    </row>
    <row r="194" spans="1:13" ht="15" customHeight="1">
      <c r="A194" s="53"/>
      <c r="B194" s="28"/>
      <c r="C194" s="86" t="s">
        <v>653</v>
      </c>
      <c r="D194" s="84"/>
      <c r="E194" s="29"/>
      <c r="F194" s="30"/>
      <c r="G194" s="31"/>
      <c r="H194" s="28"/>
      <c r="I194" s="80"/>
      <c r="J194" s="81"/>
      <c r="K194" s="76"/>
      <c r="L194" s="69"/>
      <c r="M194" s="374"/>
    </row>
  </sheetData>
  <mergeCells count="9">
    <mergeCell ref="K1:K2"/>
    <mergeCell ref="L1:L2"/>
    <mergeCell ref="M1:M2"/>
    <mergeCell ref="J1:J2"/>
    <mergeCell ref="B1:D2"/>
    <mergeCell ref="E1:E2"/>
    <mergeCell ref="G1:G2"/>
    <mergeCell ref="H1:H2"/>
    <mergeCell ref="I1:I2"/>
  </mergeCells>
  <phoneticPr fontId="2"/>
  <conditionalFormatting sqref="A3:A194">
    <cfRule type="cellIs" dxfId="1332" priority="113" stopIfTrue="1" operator="between">
      <formula>0.9999</formula>
      <formula>1.0001</formula>
    </cfRule>
  </conditionalFormatting>
  <conditionalFormatting sqref="J8:K8 J10:K10 J12:K12 J14:K14 J16:K16 J18:K18 J20:K20 J22:K22 J24:K24 J26:K26 J28:K28 J30:K30 J32:K32 J34:K34 J36:K36 J38:K38 J40:K40 J42:K42 J44:K44 J46:K46 J48:K48 J50:K50 J52:K52 J54:K54 J56 J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cfRule type="expression" dxfId="1331" priority="80" stopIfTrue="1">
      <formula>ISERROR(J8)</formula>
    </cfRule>
  </conditionalFormatting>
  <conditionalFormatting sqref="J166:K178 J180:K180 J182:K182 J184:K184 J186:K186 J188:K188 J190:K190 J192:K192">
    <cfRule type="expression" dxfId="1330" priority="108" stopIfTrue="1">
      <formula>ISERROR(J166)</formula>
    </cfRule>
  </conditionalFormatting>
  <conditionalFormatting sqref="K6">
    <cfRule type="expression" dxfId="1329" priority="115" stopIfTrue="1">
      <formula>ISERROR(K6)</formula>
    </cfRule>
  </conditionalFormatting>
  <conditionalFormatting sqref="K56:K58 L57">
    <cfRule type="expression" dxfId="1328" priority="106" stopIfTrue="1">
      <formula>ISERROR(K56)</formula>
    </cfRule>
  </conditionalFormatting>
  <conditionalFormatting sqref="K194">
    <cfRule type="expression" dxfId="1327" priority="119" stopIfTrue="1">
      <formula>ISERROR(K194)</formula>
    </cfRule>
  </conditionalFormatting>
  <conditionalFormatting sqref="L5">
    <cfRule type="expression" dxfId="1326" priority="114" stopIfTrue="1">
      <formula>ISERROR(L5)</formula>
    </cfRule>
  </conditionalFormatting>
  <conditionalFormatting sqref="L7">
    <cfRule type="expression" dxfId="1325" priority="71" stopIfTrue="1">
      <formula>ISERROR(L7)</formula>
    </cfRule>
  </conditionalFormatting>
  <conditionalFormatting sqref="L9">
    <cfRule type="expression" dxfId="1324" priority="70" stopIfTrue="1">
      <formula>ISERROR(L9)</formula>
    </cfRule>
  </conditionalFormatting>
  <conditionalFormatting sqref="L11">
    <cfRule type="expression" dxfId="1323" priority="69" stopIfTrue="1">
      <formula>ISERROR(L11)</formula>
    </cfRule>
  </conditionalFormatting>
  <conditionalFormatting sqref="L13">
    <cfRule type="expression" dxfId="1322" priority="68" stopIfTrue="1">
      <formula>ISERROR(L13)</formula>
    </cfRule>
  </conditionalFormatting>
  <conditionalFormatting sqref="L15">
    <cfRule type="expression" dxfId="1321" priority="67" stopIfTrue="1">
      <formula>ISERROR(L15)</formula>
    </cfRule>
  </conditionalFormatting>
  <conditionalFormatting sqref="L17">
    <cfRule type="expression" dxfId="1320" priority="66" stopIfTrue="1">
      <formula>ISERROR(L17)</formula>
    </cfRule>
  </conditionalFormatting>
  <conditionalFormatting sqref="L19">
    <cfRule type="expression" dxfId="1319" priority="65" stopIfTrue="1">
      <formula>ISERROR(L19)</formula>
    </cfRule>
  </conditionalFormatting>
  <conditionalFormatting sqref="L21">
    <cfRule type="expression" dxfId="1318" priority="64" stopIfTrue="1">
      <formula>ISERROR(L21)</formula>
    </cfRule>
  </conditionalFormatting>
  <conditionalFormatting sqref="L23">
    <cfRule type="expression" dxfId="1317" priority="63" stopIfTrue="1">
      <formula>ISERROR(L23)</formula>
    </cfRule>
  </conditionalFormatting>
  <conditionalFormatting sqref="L25">
    <cfRule type="expression" dxfId="1316" priority="62" stopIfTrue="1">
      <formula>ISERROR(L25)</formula>
    </cfRule>
  </conditionalFormatting>
  <conditionalFormatting sqref="L27">
    <cfRule type="expression" dxfId="1315" priority="61" stopIfTrue="1">
      <formula>ISERROR(L27)</formula>
    </cfRule>
  </conditionalFormatting>
  <conditionalFormatting sqref="L29">
    <cfRule type="expression" dxfId="1314" priority="60" stopIfTrue="1">
      <formula>ISERROR(L29)</formula>
    </cfRule>
  </conditionalFormatting>
  <conditionalFormatting sqref="L31">
    <cfRule type="expression" dxfId="1313" priority="59" stopIfTrue="1">
      <formula>ISERROR(L31)</formula>
    </cfRule>
  </conditionalFormatting>
  <conditionalFormatting sqref="L33">
    <cfRule type="expression" dxfId="1312" priority="58" stopIfTrue="1">
      <formula>ISERROR(L33)</formula>
    </cfRule>
  </conditionalFormatting>
  <conditionalFormatting sqref="L35">
    <cfRule type="expression" dxfId="1311" priority="57" stopIfTrue="1">
      <formula>ISERROR(L35)</formula>
    </cfRule>
  </conditionalFormatting>
  <conditionalFormatting sqref="L37">
    <cfRule type="expression" dxfId="1310" priority="56" stopIfTrue="1">
      <formula>ISERROR(L37)</formula>
    </cfRule>
  </conditionalFormatting>
  <conditionalFormatting sqref="L39">
    <cfRule type="expression" dxfId="1309" priority="55" stopIfTrue="1">
      <formula>ISERROR(L39)</formula>
    </cfRule>
  </conditionalFormatting>
  <conditionalFormatting sqref="L41">
    <cfRule type="expression" dxfId="1308" priority="54" stopIfTrue="1">
      <formula>ISERROR(L41)</formula>
    </cfRule>
  </conditionalFormatting>
  <conditionalFormatting sqref="L43">
    <cfRule type="expression" dxfId="1307" priority="53" stopIfTrue="1">
      <formula>ISERROR(L43)</formula>
    </cfRule>
  </conditionalFormatting>
  <conditionalFormatting sqref="L45">
    <cfRule type="expression" dxfId="1306" priority="52" stopIfTrue="1">
      <formula>ISERROR(L45)</formula>
    </cfRule>
  </conditionalFormatting>
  <conditionalFormatting sqref="L47">
    <cfRule type="expression" dxfId="1305" priority="51" stopIfTrue="1">
      <formula>ISERROR(L47)</formula>
    </cfRule>
  </conditionalFormatting>
  <conditionalFormatting sqref="L49">
    <cfRule type="expression" dxfId="1304" priority="50" stopIfTrue="1">
      <formula>ISERROR(L49)</formula>
    </cfRule>
  </conditionalFormatting>
  <conditionalFormatting sqref="L51">
    <cfRule type="expression" dxfId="1303" priority="49" stopIfTrue="1">
      <formula>ISERROR(L51)</formula>
    </cfRule>
  </conditionalFormatting>
  <conditionalFormatting sqref="L53">
    <cfRule type="expression" dxfId="1302" priority="48" stopIfTrue="1">
      <formula>ISERROR(L53)</formula>
    </cfRule>
  </conditionalFormatting>
  <conditionalFormatting sqref="L55">
    <cfRule type="expression" dxfId="1301" priority="47" stopIfTrue="1">
      <formula>ISERROR(L55)</formula>
    </cfRule>
  </conditionalFormatting>
  <conditionalFormatting sqref="L59">
    <cfRule type="expression" dxfId="1300" priority="46" stopIfTrue="1">
      <formula>ISERROR(L59)</formula>
    </cfRule>
  </conditionalFormatting>
  <conditionalFormatting sqref="L61">
    <cfRule type="expression" dxfId="1299" priority="45" stopIfTrue="1">
      <formula>ISERROR(L61)</formula>
    </cfRule>
  </conditionalFormatting>
  <conditionalFormatting sqref="L63">
    <cfRule type="expression" dxfId="1298" priority="44" stopIfTrue="1">
      <formula>ISERROR(L63)</formula>
    </cfRule>
  </conditionalFormatting>
  <conditionalFormatting sqref="L65 L71 L83 L91 L95 L155 L165 L167 L169 L171 L173 L175 L177 L179 L181 L183 L185 L187 L189 L191">
    <cfRule type="expression" dxfId="1297" priority="109" stopIfTrue="1">
      <formula>ISERROR(L65)</formula>
    </cfRule>
  </conditionalFormatting>
  <conditionalFormatting sqref="L67">
    <cfRule type="expression" dxfId="1296" priority="43" stopIfTrue="1">
      <formula>ISERROR(L67)</formula>
    </cfRule>
  </conditionalFormatting>
  <conditionalFormatting sqref="L69">
    <cfRule type="expression" dxfId="1295" priority="42" stopIfTrue="1">
      <formula>ISERROR(L69)</formula>
    </cfRule>
  </conditionalFormatting>
  <conditionalFormatting sqref="L73">
    <cfRule type="expression" dxfId="1294" priority="41" stopIfTrue="1">
      <formula>ISERROR(L73)</formula>
    </cfRule>
  </conditionalFormatting>
  <conditionalFormatting sqref="L75">
    <cfRule type="expression" dxfId="1293" priority="40" stopIfTrue="1">
      <formula>ISERROR(L75)</formula>
    </cfRule>
  </conditionalFormatting>
  <conditionalFormatting sqref="L77">
    <cfRule type="expression" dxfId="1292" priority="39" stopIfTrue="1">
      <formula>ISERROR(L77)</formula>
    </cfRule>
  </conditionalFormatting>
  <conditionalFormatting sqref="L79">
    <cfRule type="expression" dxfId="1291" priority="38" stopIfTrue="1">
      <formula>ISERROR(L79)</formula>
    </cfRule>
  </conditionalFormatting>
  <conditionalFormatting sqref="L81">
    <cfRule type="expression" dxfId="1290" priority="37" stopIfTrue="1">
      <formula>ISERROR(L81)</formula>
    </cfRule>
  </conditionalFormatting>
  <conditionalFormatting sqref="L85">
    <cfRule type="expression" dxfId="1289" priority="36" stopIfTrue="1">
      <formula>ISERROR(L85)</formula>
    </cfRule>
  </conditionalFormatting>
  <conditionalFormatting sqref="L87">
    <cfRule type="expression" dxfId="1288" priority="35" stopIfTrue="1">
      <formula>ISERROR(L87)</formula>
    </cfRule>
  </conditionalFormatting>
  <conditionalFormatting sqref="L89">
    <cfRule type="expression" dxfId="1287" priority="34" stopIfTrue="1">
      <formula>ISERROR(L89)</formula>
    </cfRule>
  </conditionalFormatting>
  <conditionalFormatting sqref="L93">
    <cfRule type="expression" dxfId="1286" priority="33" stopIfTrue="1">
      <formula>ISERROR(L93)</formula>
    </cfRule>
  </conditionalFormatting>
  <conditionalFormatting sqref="L97">
    <cfRule type="expression" dxfId="1285" priority="32" stopIfTrue="1">
      <formula>ISERROR(L97)</formula>
    </cfRule>
  </conditionalFormatting>
  <conditionalFormatting sqref="L99">
    <cfRule type="expression" dxfId="1284" priority="31" stopIfTrue="1">
      <formula>ISERROR(L99)</formula>
    </cfRule>
  </conditionalFormatting>
  <conditionalFormatting sqref="L101">
    <cfRule type="expression" dxfId="1283" priority="30" stopIfTrue="1">
      <formula>ISERROR(L101)</formula>
    </cfRule>
  </conditionalFormatting>
  <conditionalFormatting sqref="L103">
    <cfRule type="expression" dxfId="1282" priority="29" stopIfTrue="1">
      <formula>ISERROR(L103)</formula>
    </cfRule>
  </conditionalFormatting>
  <conditionalFormatting sqref="L105">
    <cfRule type="expression" dxfId="1281" priority="28" stopIfTrue="1">
      <formula>ISERROR(L105)</formula>
    </cfRule>
  </conditionalFormatting>
  <conditionalFormatting sqref="L107">
    <cfRule type="expression" dxfId="1280" priority="27" stopIfTrue="1">
      <formula>ISERROR(L107)</formula>
    </cfRule>
  </conditionalFormatting>
  <conditionalFormatting sqref="L109">
    <cfRule type="expression" dxfId="1279" priority="26" stopIfTrue="1">
      <formula>ISERROR(L109)</formula>
    </cfRule>
  </conditionalFormatting>
  <conditionalFormatting sqref="L111">
    <cfRule type="expression" dxfId="1278" priority="25" stopIfTrue="1">
      <formula>ISERROR(L111)</formula>
    </cfRule>
  </conditionalFormatting>
  <conditionalFormatting sqref="L113">
    <cfRule type="expression" dxfId="1277" priority="24" stopIfTrue="1">
      <formula>ISERROR(L113)</formula>
    </cfRule>
  </conditionalFormatting>
  <conditionalFormatting sqref="L115">
    <cfRule type="expression" dxfId="1276" priority="23" stopIfTrue="1">
      <formula>ISERROR(L115)</formula>
    </cfRule>
  </conditionalFormatting>
  <conditionalFormatting sqref="L117">
    <cfRule type="expression" dxfId="1275" priority="22" stopIfTrue="1">
      <formula>ISERROR(L117)</formula>
    </cfRule>
  </conditionalFormatting>
  <conditionalFormatting sqref="L119">
    <cfRule type="expression" dxfId="1274" priority="21" stopIfTrue="1">
      <formula>ISERROR(L119)</formula>
    </cfRule>
  </conditionalFormatting>
  <conditionalFormatting sqref="L121">
    <cfRule type="expression" dxfId="1273" priority="20" stopIfTrue="1">
      <formula>ISERROR(L121)</formula>
    </cfRule>
  </conditionalFormatting>
  <conditionalFormatting sqref="L123">
    <cfRule type="expression" dxfId="1272" priority="19" stopIfTrue="1">
      <formula>ISERROR(L123)</formula>
    </cfRule>
  </conditionalFormatting>
  <conditionalFormatting sqref="L125">
    <cfRule type="expression" dxfId="1271" priority="18" stopIfTrue="1">
      <formula>ISERROR(L125)</formula>
    </cfRule>
  </conditionalFormatting>
  <conditionalFormatting sqref="L127">
    <cfRule type="expression" dxfId="1270" priority="17" stopIfTrue="1">
      <formula>ISERROR(L127)</formula>
    </cfRule>
  </conditionalFormatting>
  <conditionalFormatting sqref="L129">
    <cfRule type="expression" dxfId="1269" priority="16" stopIfTrue="1">
      <formula>ISERROR(L129)</formula>
    </cfRule>
  </conditionalFormatting>
  <conditionalFormatting sqref="L131">
    <cfRule type="expression" dxfId="1268" priority="15" stopIfTrue="1">
      <formula>ISERROR(L131)</formula>
    </cfRule>
  </conditionalFormatting>
  <conditionalFormatting sqref="L133">
    <cfRule type="expression" dxfId="1267" priority="14" stopIfTrue="1">
      <formula>ISERROR(L133)</formula>
    </cfRule>
  </conditionalFormatting>
  <conditionalFormatting sqref="L135">
    <cfRule type="expression" dxfId="1266" priority="13" stopIfTrue="1">
      <formula>ISERROR(L135)</formula>
    </cfRule>
  </conditionalFormatting>
  <conditionalFormatting sqref="L137">
    <cfRule type="expression" dxfId="1265" priority="12" stopIfTrue="1">
      <formula>ISERROR(L137)</formula>
    </cfRule>
  </conditionalFormatting>
  <conditionalFormatting sqref="L139">
    <cfRule type="expression" dxfId="1264" priority="11" stopIfTrue="1">
      <formula>ISERROR(L139)</formula>
    </cfRule>
  </conditionalFormatting>
  <conditionalFormatting sqref="L141">
    <cfRule type="expression" dxfId="1263" priority="10" stopIfTrue="1">
      <formula>ISERROR(L141)</formula>
    </cfRule>
  </conditionalFormatting>
  <conditionalFormatting sqref="L143">
    <cfRule type="expression" dxfId="1262" priority="9" stopIfTrue="1">
      <formula>ISERROR(L143)</formula>
    </cfRule>
  </conditionalFormatting>
  <conditionalFormatting sqref="L145">
    <cfRule type="expression" dxfId="1261" priority="8" stopIfTrue="1">
      <formula>ISERROR(L145)</formula>
    </cfRule>
  </conditionalFormatting>
  <conditionalFormatting sqref="L147">
    <cfRule type="expression" dxfId="1260" priority="7" stopIfTrue="1">
      <formula>ISERROR(L147)</formula>
    </cfRule>
  </conditionalFormatting>
  <conditionalFormatting sqref="L149">
    <cfRule type="expression" dxfId="1259" priority="6" stopIfTrue="1">
      <formula>ISERROR(L149)</formula>
    </cfRule>
  </conditionalFormatting>
  <conditionalFormatting sqref="L151">
    <cfRule type="expression" dxfId="1258" priority="5" stopIfTrue="1">
      <formula>ISERROR(L151)</formula>
    </cfRule>
  </conditionalFormatting>
  <conditionalFormatting sqref="L153">
    <cfRule type="expression" dxfId="1257" priority="4" stopIfTrue="1">
      <formula>ISERROR(L153)</formula>
    </cfRule>
  </conditionalFormatting>
  <conditionalFormatting sqref="L157">
    <cfRule type="expression" dxfId="1256" priority="3" stopIfTrue="1">
      <formula>ISERROR(L157)</formula>
    </cfRule>
  </conditionalFormatting>
  <conditionalFormatting sqref="L159">
    <cfRule type="expression" dxfId="1255" priority="2" stopIfTrue="1">
      <formula>ISERROR(L159)</formula>
    </cfRule>
  </conditionalFormatting>
  <conditionalFormatting sqref="L161">
    <cfRule type="expression" dxfId="1254" priority="1" stopIfTrue="1">
      <formula>ISERROR(L161)</formula>
    </cfRule>
  </conditionalFormatting>
  <conditionalFormatting sqref="L163">
    <cfRule type="expression" dxfId="1253" priority="72" stopIfTrue="1">
      <formula>ISERROR(L163)</formula>
    </cfRule>
  </conditionalFormatting>
  <conditionalFormatting sqref="N6">
    <cfRule type="expression" dxfId="1252" priority="83" stopIfTrue="1">
      <formula>ISERROR(N6)</formula>
    </cfRule>
  </conditionalFormatting>
  <conditionalFormatting sqref="N8:N12 N14 N16 N18 N24 N26 N28 N30 N32">
    <cfRule type="expression" dxfId="1251" priority="82" stopIfTrue="1">
      <formula>ISERROR(N8)</formula>
    </cfRule>
  </conditionalFormatting>
  <conditionalFormatting sqref="N20:N22">
    <cfRule type="expression" dxfId="1250" priority="81" stopIfTrue="1">
      <formula>ISERROR(N20)</formula>
    </cfRule>
  </conditionalFormatting>
  <conditionalFormatting sqref="N34">
    <cfRule type="expression" dxfId="1249" priority="8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5" manualBreakCount="5">
    <brk id="34" min="1" max="11" man="1"/>
    <brk id="66" min="1" max="11" man="1"/>
    <brk id="98" min="1" max="11" man="1"/>
    <brk id="130" min="1" max="11" man="1"/>
    <brk id="162" min="1" max="1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084D-092B-424D-9E1D-D95228E1417F}">
  <dimension ref="A1:N194"/>
  <sheetViews>
    <sheetView showGridLines="0" showZeros="0" view="pageBreakPreview" zoomScaleNormal="80" zoomScaleSheetLayoutView="100" workbookViewId="0">
      <pane ySplit="4" topLeftCell="A92" activePane="bottomLeft" state="frozenSplit"/>
      <selection activeCell="H32" sqref="H32"/>
      <selection pane="bottomLeft" activeCell="Q109" sqref="Q10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573</v>
      </c>
      <c r="C4" s="85" t="s">
        <v>1595</v>
      </c>
      <c r="D4" s="30"/>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1628</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114"/>
      <c r="C8" s="72" t="s">
        <v>1597</v>
      </c>
      <c r="D8" s="83"/>
      <c r="E8" s="29"/>
      <c r="F8" s="30"/>
      <c r="G8" s="31"/>
      <c r="H8" s="28" t="s">
        <v>526</v>
      </c>
      <c r="I8" s="66">
        <v>576</v>
      </c>
      <c r="J8" s="67"/>
      <c r="K8" s="68"/>
      <c r="L8" s="331"/>
      <c r="M8" s="374"/>
    </row>
    <row r="9" spans="1:14" ht="15" customHeight="1">
      <c r="A9" s="52"/>
      <c r="B9" s="51"/>
      <c r="C9" s="25"/>
      <c r="D9" s="82"/>
      <c r="E9" s="25"/>
      <c r="F9" s="26"/>
      <c r="G9" s="27"/>
      <c r="H9" s="24"/>
      <c r="I9" s="59"/>
      <c r="J9" s="60"/>
      <c r="K9" s="61"/>
      <c r="L9" s="62"/>
      <c r="M9" s="374"/>
    </row>
    <row r="10" spans="1:14" ht="15" customHeight="1">
      <c r="A10" s="53"/>
      <c r="B10" s="114"/>
      <c r="C10" s="72" t="s">
        <v>1598</v>
      </c>
      <c r="D10" s="83"/>
      <c r="E10" s="29"/>
      <c r="F10" s="30"/>
      <c r="G10" s="31"/>
      <c r="H10" s="28" t="s">
        <v>526</v>
      </c>
      <c r="I10" s="66">
        <f>ROUND(370.2,0)</f>
        <v>370</v>
      </c>
      <c r="J10" s="67"/>
      <c r="K10" s="68"/>
      <c r="L10" s="331"/>
      <c r="M10" s="374"/>
    </row>
    <row r="11" spans="1:14" ht="15" customHeight="1">
      <c r="A11" s="52"/>
      <c r="B11" s="51"/>
      <c r="C11" s="25"/>
      <c r="D11" s="82"/>
      <c r="E11" s="25"/>
      <c r="F11" s="26"/>
      <c r="G11" s="27"/>
      <c r="H11" s="24"/>
      <c r="I11" s="59"/>
      <c r="J11" s="60"/>
      <c r="K11" s="61"/>
      <c r="L11" s="62"/>
      <c r="M11" s="374"/>
    </row>
    <row r="12" spans="1:14" ht="15" customHeight="1">
      <c r="A12" s="53"/>
      <c r="B12" s="114"/>
      <c r="C12" s="72" t="s">
        <v>1599</v>
      </c>
      <c r="D12" s="83"/>
      <c r="E12" s="29" t="s">
        <v>1600</v>
      </c>
      <c r="F12" s="30"/>
      <c r="G12" s="31"/>
      <c r="H12" s="28" t="s">
        <v>526</v>
      </c>
      <c r="I12" s="66">
        <v>39.799999999999997</v>
      </c>
      <c r="J12" s="67"/>
      <c r="K12" s="68"/>
      <c r="L12" s="331"/>
      <c r="M12" s="374"/>
    </row>
    <row r="13" spans="1:14" ht="15" customHeight="1">
      <c r="A13" s="52"/>
      <c r="B13" s="51"/>
      <c r="C13" s="25"/>
      <c r="D13" s="82"/>
      <c r="E13" s="25"/>
      <c r="F13" s="26"/>
      <c r="G13" s="27"/>
      <c r="H13" s="24"/>
      <c r="I13" s="59"/>
      <c r="J13" s="60"/>
      <c r="K13" s="61"/>
      <c r="L13" s="62"/>
      <c r="M13" s="374"/>
    </row>
    <row r="14" spans="1:14" ht="15" customHeight="1">
      <c r="A14" s="53"/>
      <c r="B14" s="114"/>
      <c r="C14" s="72" t="s">
        <v>1601</v>
      </c>
      <c r="D14" s="83"/>
      <c r="E14" s="29"/>
      <c r="F14" s="30"/>
      <c r="G14" s="31"/>
      <c r="H14" s="28" t="s">
        <v>526</v>
      </c>
      <c r="I14" s="66">
        <f>ROUND(565.6,0)</f>
        <v>566</v>
      </c>
      <c r="J14" s="67"/>
      <c r="K14" s="68"/>
      <c r="L14" s="331"/>
      <c r="M14" s="374"/>
    </row>
    <row r="15" spans="1:14" ht="15" customHeight="1">
      <c r="A15" s="52"/>
      <c r="B15" s="51"/>
      <c r="C15" s="25"/>
      <c r="D15" s="82"/>
      <c r="E15" s="25"/>
      <c r="F15" s="26"/>
      <c r="G15" s="27"/>
      <c r="H15" s="24"/>
      <c r="I15" s="59"/>
      <c r="J15" s="60"/>
      <c r="K15" s="61"/>
      <c r="L15" s="62"/>
      <c r="M15" s="374"/>
    </row>
    <row r="16" spans="1:14" ht="15" customHeight="1">
      <c r="A16" s="53"/>
      <c r="B16" s="114"/>
      <c r="C16" s="72" t="s">
        <v>1602</v>
      </c>
      <c r="D16" s="83"/>
      <c r="E16" s="29"/>
      <c r="F16" s="30"/>
      <c r="G16" s="31"/>
      <c r="H16" s="28" t="s">
        <v>526</v>
      </c>
      <c r="I16" s="66">
        <v>57.4</v>
      </c>
      <c r="J16" s="67"/>
      <c r="K16" s="68"/>
      <c r="L16" s="331"/>
      <c r="M16" s="374"/>
    </row>
    <row r="17" spans="1:13" ht="15" customHeight="1">
      <c r="A17" s="52"/>
      <c r="B17" s="51"/>
      <c r="C17" s="25"/>
      <c r="D17" s="82"/>
      <c r="E17" s="25"/>
      <c r="F17" s="26"/>
      <c r="G17" s="27"/>
      <c r="H17" s="24"/>
      <c r="I17" s="59"/>
      <c r="J17" s="60"/>
      <c r="K17" s="61"/>
      <c r="L17" s="62"/>
      <c r="M17" s="374"/>
    </row>
    <row r="18" spans="1:13" ht="15" customHeight="1">
      <c r="A18" s="53"/>
      <c r="B18" s="114"/>
      <c r="C18" s="72" t="s">
        <v>1603</v>
      </c>
      <c r="D18" s="83"/>
      <c r="E18" s="29"/>
      <c r="F18" s="30"/>
      <c r="G18" s="31"/>
      <c r="H18" s="28" t="s">
        <v>526</v>
      </c>
      <c r="I18" s="66">
        <f>ROUND(1401.6,0)</f>
        <v>1402</v>
      </c>
      <c r="J18" s="67"/>
      <c r="K18" s="68"/>
      <c r="L18" s="331"/>
      <c r="M18" s="374"/>
    </row>
    <row r="19" spans="1:13" ht="15" customHeight="1">
      <c r="A19" s="52"/>
      <c r="B19" s="51"/>
      <c r="C19" s="25"/>
      <c r="D19" s="82"/>
      <c r="E19" s="25"/>
      <c r="F19" s="26"/>
      <c r="G19" s="27"/>
      <c r="H19" s="24"/>
      <c r="I19" s="59"/>
      <c r="J19" s="60"/>
      <c r="K19" s="61"/>
      <c r="L19" s="62"/>
      <c r="M19" s="374"/>
    </row>
    <row r="20" spans="1:13" ht="15" customHeight="1">
      <c r="A20" s="53"/>
      <c r="B20" s="114"/>
      <c r="C20" s="72" t="s">
        <v>1604</v>
      </c>
      <c r="D20" s="83"/>
      <c r="E20" s="29"/>
      <c r="F20" s="30"/>
      <c r="G20" s="31"/>
      <c r="H20" s="28" t="s">
        <v>526</v>
      </c>
      <c r="I20" s="66">
        <f>ROUND(870.2,0)</f>
        <v>870</v>
      </c>
      <c r="J20" s="67"/>
      <c r="K20" s="68"/>
      <c r="L20" s="331"/>
      <c r="M20" s="374"/>
    </row>
    <row r="21" spans="1:13" ht="15" customHeight="1">
      <c r="A21" s="52"/>
      <c r="B21" s="51"/>
      <c r="C21" s="25"/>
      <c r="D21" s="82"/>
      <c r="E21" s="25"/>
      <c r="F21" s="26"/>
      <c r="G21" s="27"/>
      <c r="H21" s="24"/>
      <c r="I21" s="59"/>
      <c r="J21" s="60"/>
      <c r="K21" s="61"/>
      <c r="L21" s="62"/>
      <c r="M21" s="374"/>
    </row>
    <row r="22" spans="1:13" ht="15" customHeight="1">
      <c r="A22" s="53"/>
      <c r="B22" s="114"/>
      <c r="C22" s="72" t="s">
        <v>1612</v>
      </c>
      <c r="D22" s="83"/>
      <c r="E22" s="29"/>
      <c r="F22" s="30"/>
      <c r="G22" s="31"/>
      <c r="H22" s="28" t="s">
        <v>1611</v>
      </c>
      <c r="I22" s="66">
        <f>ROUND(109.8,0)</f>
        <v>110</v>
      </c>
      <c r="J22" s="67"/>
      <c r="K22" s="68"/>
      <c r="L22" s="331"/>
      <c r="M22" s="374"/>
    </row>
    <row r="23" spans="1:13" ht="15" customHeight="1">
      <c r="A23" s="52"/>
      <c r="B23" s="51"/>
      <c r="C23" s="25"/>
      <c r="D23" s="82"/>
      <c r="E23" s="25"/>
      <c r="F23" s="26"/>
      <c r="G23" s="27"/>
      <c r="H23" s="24"/>
      <c r="I23" s="59"/>
      <c r="J23" s="60"/>
      <c r="K23" s="61"/>
      <c r="L23" s="62"/>
      <c r="M23" s="374"/>
    </row>
    <row r="24" spans="1:13" ht="15" customHeight="1">
      <c r="A24" s="53"/>
      <c r="B24" s="114"/>
      <c r="C24" s="72" t="s">
        <v>1629</v>
      </c>
      <c r="D24" s="83"/>
      <c r="E24" s="29"/>
      <c r="F24" s="30"/>
      <c r="G24" s="31"/>
      <c r="H24" s="28"/>
      <c r="I24" s="66"/>
      <c r="J24" s="67"/>
      <c r="K24" s="68"/>
      <c r="L24" s="127"/>
      <c r="M24" s="374"/>
    </row>
    <row r="25" spans="1:13" ht="15" customHeight="1">
      <c r="A25" s="52"/>
      <c r="B25" s="51"/>
      <c r="C25" s="25"/>
      <c r="D25" s="82"/>
      <c r="E25" s="25"/>
      <c r="F25" s="26"/>
      <c r="G25" s="27"/>
      <c r="H25" s="24"/>
      <c r="I25" s="59"/>
      <c r="J25" s="60"/>
      <c r="K25" s="61"/>
      <c r="L25" s="62"/>
      <c r="M25" s="374"/>
    </row>
    <row r="26" spans="1:13" ht="15" customHeight="1">
      <c r="A26" s="53"/>
      <c r="B26" s="114"/>
      <c r="C26" s="72" t="s">
        <v>1605</v>
      </c>
      <c r="D26" s="83"/>
      <c r="E26" s="29" t="s">
        <v>1606</v>
      </c>
      <c r="F26" s="30"/>
      <c r="G26" s="31"/>
      <c r="H26" s="28" t="s">
        <v>526</v>
      </c>
      <c r="I26" s="66">
        <f>ROUND(138.9,0)</f>
        <v>139</v>
      </c>
      <c r="J26" s="67"/>
      <c r="K26" s="68"/>
      <c r="L26" s="331"/>
      <c r="M26" s="374"/>
    </row>
    <row r="27" spans="1:13" ht="15" customHeight="1">
      <c r="A27" s="52"/>
      <c r="B27" s="51"/>
      <c r="C27" s="25"/>
      <c r="D27" s="82"/>
      <c r="E27" s="25"/>
      <c r="F27" s="26"/>
      <c r="G27" s="27"/>
      <c r="H27" s="24"/>
      <c r="I27" s="59"/>
      <c r="J27" s="60"/>
      <c r="K27" s="61"/>
      <c r="L27" s="62"/>
      <c r="M27" s="374"/>
    </row>
    <row r="28" spans="1:13" ht="15" customHeight="1">
      <c r="A28" s="53"/>
      <c r="B28" s="114"/>
      <c r="C28" s="72" t="s">
        <v>1630</v>
      </c>
      <c r="D28" s="83"/>
      <c r="E28" s="29"/>
      <c r="F28" s="30"/>
      <c r="G28" s="31"/>
      <c r="H28" s="28"/>
      <c r="I28" s="66"/>
      <c r="J28" s="67"/>
      <c r="K28" s="68"/>
      <c r="L28" s="127"/>
      <c r="M28" s="374"/>
    </row>
    <row r="29" spans="1:13" ht="15" customHeight="1">
      <c r="A29" s="52"/>
      <c r="B29" s="51"/>
      <c r="C29" s="25"/>
      <c r="D29" s="82"/>
      <c r="E29" s="25"/>
      <c r="F29" s="26"/>
      <c r="G29" s="27"/>
      <c r="H29" s="24"/>
      <c r="I29" s="59"/>
      <c r="J29" s="60"/>
      <c r="K29" s="61"/>
      <c r="L29" s="62"/>
      <c r="M29" s="374"/>
    </row>
    <row r="30" spans="1:13" ht="15" customHeight="1">
      <c r="A30" s="53"/>
      <c r="B30" s="114"/>
      <c r="C30" s="72" t="s">
        <v>1618</v>
      </c>
      <c r="D30" s="83"/>
      <c r="E30" s="29"/>
      <c r="F30" s="30"/>
      <c r="G30" s="31"/>
      <c r="H30" s="28"/>
      <c r="I30" s="66"/>
      <c r="J30" s="67"/>
      <c r="K30" s="68"/>
      <c r="L30" s="127"/>
      <c r="M30" s="374"/>
    </row>
    <row r="31" spans="1:13" ht="15" customHeight="1">
      <c r="A31" s="52"/>
      <c r="B31" s="51"/>
      <c r="C31" s="25"/>
      <c r="D31" s="82"/>
      <c r="E31" s="25"/>
      <c r="F31" s="26"/>
      <c r="G31" s="27"/>
      <c r="H31" s="24"/>
      <c r="I31" s="59"/>
      <c r="J31" s="60"/>
      <c r="K31" s="61"/>
      <c r="L31" s="62"/>
      <c r="M31" s="374"/>
    </row>
    <row r="32" spans="1:13" ht="15" customHeight="1">
      <c r="A32" s="53"/>
      <c r="B32" s="114"/>
      <c r="C32" s="72" t="s">
        <v>1607</v>
      </c>
      <c r="D32" s="83"/>
      <c r="E32" s="29"/>
      <c r="F32" s="30"/>
      <c r="G32" s="31"/>
      <c r="H32" s="28" t="s">
        <v>526</v>
      </c>
      <c r="I32" s="66">
        <f>ROUND(836.3,0)</f>
        <v>836</v>
      </c>
      <c r="J32" s="67"/>
      <c r="K32" s="68"/>
      <c r="L32" s="331"/>
      <c r="M32" s="374"/>
    </row>
    <row r="33" spans="1:13" ht="15" customHeight="1">
      <c r="A33" s="52"/>
      <c r="B33" s="51"/>
      <c r="C33" s="25"/>
      <c r="D33" s="82"/>
      <c r="E33" s="25"/>
      <c r="F33" s="26"/>
      <c r="G33" s="27"/>
      <c r="H33" s="24"/>
      <c r="I33" s="59"/>
      <c r="J33" s="60"/>
      <c r="K33" s="61"/>
      <c r="L33" s="62"/>
      <c r="M33" s="374"/>
    </row>
    <row r="34" spans="1:13" ht="15" customHeight="1">
      <c r="A34" s="53"/>
      <c r="B34" s="114"/>
      <c r="C34" s="72" t="s">
        <v>1608</v>
      </c>
      <c r="D34" s="83"/>
      <c r="E34" s="29" t="s">
        <v>1606</v>
      </c>
      <c r="F34" s="30"/>
      <c r="G34" s="31"/>
      <c r="H34" s="28" t="s">
        <v>526</v>
      </c>
      <c r="I34" s="66">
        <v>24.5</v>
      </c>
      <c r="J34" s="67"/>
      <c r="K34" s="68"/>
      <c r="L34" s="331"/>
      <c r="M34" s="374"/>
    </row>
    <row r="35" spans="1:13" ht="15" customHeight="1">
      <c r="A35" s="52"/>
      <c r="B35" s="51"/>
      <c r="C35" s="25"/>
      <c r="D35" s="82"/>
      <c r="E35" s="25"/>
      <c r="F35" s="26"/>
      <c r="G35" s="27"/>
      <c r="H35" s="24"/>
      <c r="I35" s="59"/>
      <c r="J35" s="60"/>
      <c r="K35" s="61"/>
      <c r="L35" s="62"/>
      <c r="M35" s="374"/>
    </row>
    <row r="36" spans="1:13" ht="15" customHeight="1">
      <c r="A36" s="53"/>
      <c r="B36" s="114"/>
      <c r="C36" s="72" t="s">
        <v>1609</v>
      </c>
      <c r="D36" s="83"/>
      <c r="E36" s="29" t="s">
        <v>1606</v>
      </c>
      <c r="F36" s="30"/>
      <c r="G36" s="31"/>
      <c r="H36" s="28" t="s">
        <v>526</v>
      </c>
      <c r="I36" s="66">
        <v>22.5</v>
      </c>
      <c r="J36" s="67"/>
      <c r="K36" s="68"/>
      <c r="L36" s="331"/>
      <c r="M36" s="374"/>
    </row>
    <row r="37" spans="1:13" ht="15" customHeight="1">
      <c r="A37" s="52"/>
      <c r="B37" s="51"/>
      <c r="C37" s="25"/>
      <c r="D37" s="82"/>
      <c r="E37" s="25"/>
      <c r="F37" s="26"/>
      <c r="G37" s="27"/>
      <c r="H37" s="24"/>
      <c r="I37" s="59"/>
      <c r="J37" s="60"/>
      <c r="K37" s="61"/>
      <c r="L37" s="62"/>
      <c r="M37" s="374"/>
    </row>
    <row r="38" spans="1:13" ht="15" customHeight="1">
      <c r="A38" s="53"/>
      <c r="B38" s="114"/>
      <c r="C38" s="72" t="s">
        <v>1619</v>
      </c>
      <c r="D38" s="83"/>
      <c r="E38" s="29"/>
      <c r="F38" s="30"/>
      <c r="G38" s="31"/>
      <c r="H38" s="28"/>
      <c r="I38" s="66"/>
      <c r="J38" s="67"/>
      <c r="K38" s="68"/>
      <c r="L38" s="127"/>
      <c r="M38" s="374"/>
    </row>
    <row r="39" spans="1:13" ht="15" customHeight="1">
      <c r="A39" s="52"/>
      <c r="B39" s="51"/>
      <c r="C39" s="25"/>
      <c r="D39" s="82"/>
      <c r="E39" s="25"/>
      <c r="F39" s="26"/>
      <c r="G39" s="27"/>
      <c r="H39" s="24"/>
      <c r="I39" s="59"/>
      <c r="J39" s="60"/>
      <c r="K39" s="61"/>
      <c r="L39" s="62"/>
      <c r="M39" s="374"/>
    </row>
    <row r="40" spans="1:13" ht="15" customHeight="1">
      <c r="A40" s="53"/>
      <c r="B40" s="114"/>
      <c r="C40" s="72" t="s">
        <v>1610</v>
      </c>
      <c r="D40" s="83"/>
      <c r="E40" s="29"/>
      <c r="F40" s="30"/>
      <c r="G40" s="31"/>
      <c r="H40" s="28" t="s">
        <v>1611</v>
      </c>
      <c r="I40" s="66">
        <v>36.299999999999997</v>
      </c>
      <c r="J40" s="67"/>
      <c r="K40" s="68"/>
      <c r="L40" s="331"/>
      <c r="M40" s="374"/>
    </row>
    <row r="41" spans="1:13" ht="15" customHeight="1">
      <c r="A41" s="52"/>
      <c r="B41" s="51"/>
      <c r="C41" s="25"/>
      <c r="D41" s="82"/>
      <c r="E41" s="25"/>
      <c r="F41" s="26"/>
      <c r="G41" s="27"/>
      <c r="H41" s="24"/>
      <c r="I41" s="59"/>
      <c r="J41" s="60"/>
      <c r="K41" s="61"/>
      <c r="L41" s="62"/>
      <c r="M41" s="374"/>
    </row>
    <row r="42" spans="1:13" ht="15" customHeight="1">
      <c r="A42" s="53"/>
      <c r="B42" s="114"/>
      <c r="C42" s="72" t="s">
        <v>1631</v>
      </c>
      <c r="D42" s="83"/>
      <c r="E42" s="29"/>
      <c r="F42" s="30"/>
      <c r="G42" s="31"/>
      <c r="H42" s="28"/>
      <c r="I42" s="66"/>
      <c r="J42" s="67"/>
      <c r="K42" s="68"/>
      <c r="L42" s="127"/>
      <c r="M42" s="374"/>
    </row>
    <row r="43" spans="1:13" ht="15" customHeight="1">
      <c r="A43" s="52"/>
      <c r="B43" s="51"/>
      <c r="C43" s="25"/>
      <c r="D43" s="82"/>
      <c r="E43" s="25"/>
      <c r="F43" s="26"/>
      <c r="G43" s="27"/>
      <c r="H43" s="24"/>
      <c r="I43" s="59"/>
      <c r="J43" s="60"/>
      <c r="K43" s="61"/>
      <c r="L43" s="62"/>
      <c r="M43" s="374"/>
    </row>
    <row r="44" spans="1:13" ht="15" customHeight="1">
      <c r="A44" s="53"/>
      <c r="B44" s="114"/>
      <c r="C44" s="72" t="s">
        <v>1613</v>
      </c>
      <c r="D44" s="83"/>
      <c r="E44" s="29"/>
      <c r="F44" s="30"/>
      <c r="G44" s="31"/>
      <c r="H44" s="28" t="s">
        <v>1611</v>
      </c>
      <c r="I44" s="66">
        <v>49.2</v>
      </c>
      <c r="J44" s="67"/>
      <c r="K44" s="68"/>
      <c r="L44" s="331"/>
      <c r="M44" s="374"/>
    </row>
    <row r="45" spans="1:13" ht="15" customHeight="1">
      <c r="A45" s="52"/>
      <c r="B45" s="51"/>
      <c r="C45" s="25"/>
      <c r="D45" s="82"/>
      <c r="E45" s="25"/>
      <c r="F45" s="26"/>
      <c r="G45" s="27"/>
      <c r="H45" s="24"/>
      <c r="I45" s="59"/>
      <c r="J45" s="60"/>
      <c r="K45" s="61"/>
      <c r="L45" s="62"/>
      <c r="M45" s="374"/>
    </row>
    <row r="46" spans="1:13" ht="15" customHeight="1">
      <c r="A46" s="53"/>
      <c r="B46" s="114"/>
      <c r="C46" s="72" t="s">
        <v>1632</v>
      </c>
      <c r="D46" s="83"/>
      <c r="E46" s="29"/>
      <c r="F46" s="30"/>
      <c r="G46" s="31"/>
      <c r="H46" s="28"/>
      <c r="I46" s="66"/>
      <c r="J46" s="67"/>
      <c r="K46" s="68"/>
      <c r="L46" s="127"/>
      <c r="M46" s="374"/>
    </row>
    <row r="47" spans="1:13" ht="15" customHeight="1">
      <c r="A47" s="52"/>
      <c r="B47" s="51"/>
      <c r="C47" s="25"/>
      <c r="D47" s="82"/>
      <c r="E47" s="25"/>
      <c r="F47" s="26"/>
      <c r="G47" s="27"/>
      <c r="H47" s="24"/>
      <c r="I47" s="59"/>
      <c r="J47" s="60"/>
      <c r="K47" s="61"/>
      <c r="L47" s="62"/>
      <c r="M47" s="374"/>
    </row>
    <row r="48" spans="1:13" ht="15" customHeight="1">
      <c r="A48" s="53"/>
      <c r="B48" s="114"/>
      <c r="C48" s="72" t="s">
        <v>1608</v>
      </c>
      <c r="D48" s="83"/>
      <c r="E48" s="29" t="s">
        <v>1606</v>
      </c>
      <c r="F48" s="30"/>
      <c r="G48" s="31"/>
      <c r="H48" s="28" t="s">
        <v>526</v>
      </c>
      <c r="I48" s="66">
        <v>4.8</v>
      </c>
      <c r="J48" s="67"/>
      <c r="K48" s="68"/>
      <c r="L48" s="331"/>
      <c r="M48" s="374"/>
    </row>
    <row r="49" spans="1:13" ht="15" customHeight="1">
      <c r="A49" s="52"/>
      <c r="B49" s="51"/>
      <c r="C49" s="25"/>
      <c r="D49" s="82"/>
      <c r="E49" s="25"/>
      <c r="F49" s="26"/>
      <c r="G49" s="27"/>
      <c r="H49" s="24"/>
      <c r="I49" s="59"/>
      <c r="J49" s="60"/>
      <c r="K49" s="61"/>
      <c r="L49" s="62"/>
      <c r="M49" s="374"/>
    </row>
    <row r="50" spans="1:13" ht="15" customHeight="1">
      <c r="A50" s="53"/>
      <c r="B50" s="114"/>
      <c r="C50" s="72" t="s">
        <v>1633</v>
      </c>
      <c r="D50" s="83"/>
      <c r="E50" s="29"/>
      <c r="F50" s="30"/>
      <c r="G50" s="31"/>
      <c r="H50" s="28"/>
      <c r="I50" s="66"/>
      <c r="J50" s="67"/>
      <c r="K50" s="68"/>
      <c r="L50" s="127"/>
      <c r="M50" s="374"/>
    </row>
    <row r="51" spans="1:13" ht="15" customHeight="1">
      <c r="A51" s="52"/>
      <c r="B51" s="51"/>
      <c r="C51" s="25"/>
      <c r="D51" s="82"/>
      <c r="E51" s="25"/>
      <c r="F51" s="26"/>
      <c r="G51" s="27"/>
      <c r="H51" s="24"/>
      <c r="I51" s="59"/>
      <c r="J51" s="60"/>
      <c r="K51" s="61"/>
      <c r="L51" s="62"/>
      <c r="M51" s="374"/>
    </row>
    <row r="52" spans="1:13" ht="15" customHeight="1">
      <c r="A52" s="53"/>
      <c r="B52" s="114"/>
      <c r="C52" s="72" t="s">
        <v>1614</v>
      </c>
      <c r="D52" s="83"/>
      <c r="E52" s="29"/>
      <c r="F52" s="30"/>
      <c r="G52" s="31"/>
      <c r="H52" s="28" t="s">
        <v>526</v>
      </c>
      <c r="I52" s="66">
        <v>72.900000000000006</v>
      </c>
      <c r="J52" s="67"/>
      <c r="K52" s="68"/>
      <c r="L52" s="331"/>
      <c r="M52" s="374"/>
    </row>
    <row r="53" spans="1:13" ht="15" customHeight="1">
      <c r="A53" s="52"/>
      <c r="B53" s="51"/>
      <c r="C53" s="25"/>
      <c r="D53" s="82"/>
      <c r="E53" s="25"/>
      <c r="F53" s="26"/>
      <c r="G53" s="27"/>
      <c r="H53" s="24"/>
      <c r="I53" s="59"/>
      <c r="J53" s="60"/>
      <c r="K53" s="61"/>
      <c r="L53" s="62"/>
      <c r="M53" s="374"/>
    </row>
    <row r="54" spans="1:13" ht="15" customHeight="1">
      <c r="A54" s="53"/>
      <c r="B54" s="114"/>
      <c r="C54" s="72" t="s">
        <v>1615</v>
      </c>
      <c r="D54" s="83"/>
      <c r="E54" s="29"/>
      <c r="F54" s="30"/>
      <c r="G54" s="31"/>
      <c r="H54" s="28" t="s">
        <v>526</v>
      </c>
      <c r="I54" s="66">
        <v>16.2</v>
      </c>
      <c r="J54" s="67"/>
      <c r="K54" s="68"/>
      <c r="L54" s="331"/>
      <c r="M54" s="374"/>
    </row>
    <row r="55" spans="1:13" ht="15" customHeight="1">
      <c r="A55" s="52"/>
      <c r="B55" s="51"/>
      <c r="C55" s="25"/>
      <c r="D55" s="82"/>
      <c r="E55" s="25"/>
      <c r="F55" s="26"/>
      <c r="G55" s="27"/>
      <c r="H55" s="24"/>
      <c r="I55" s="59"/>
      <c r="J55" s="60"/>
      <c r="K55" s="61"/>
      <c r="L55" s="62"/>
      <c r="M55" s="374"/>
    </row>
    <row r="56" spans="1:13" ht="15" customHeight="1">
      <c r="A56" s="53"/>
      <c r="B56" s="114"/>
      <c r="C56" s="72" t="s">
        <v>1616</v>
      </c>
      <c r="D56" s="83"/>
      <c r="E56" s="29"/>
      <c r="F56" s="30"/>
      <c r="G56" s="31"/>
      <c r="H56" s="28" t="s">
        <v>526</v>
      </c>
      <c r="I56" s="66">
        <v>18</v>
      </c>
      <c r="J56" s="67"/>
      <c r="K56" s="68"/>
      <c r="L56" s="331"/>
      <c r="M56" s="374"/>
    </row>
    <row r="57" spans="1:13" ht="15" customHeight="1">
      <c r="A57" s="52"/>
      <c r="B57" s="51"/>
      <c r="C57" s="25"/>
      <c r="D57" s="82"/>
      <c r="E57" s="25"/>
      <c r="F57" s="26"/>
      <c r="G57" s="27"/>
      <c r="H57" s="24"/>
      <c r="I57" s="59"/>
      <c r="J57" s="60"/>
      <c r="K57" s="61"/>
      <c r="L57" s="62"/>
      <c r="M57" s="374"/>
    </row>
    <row r="58" spans="1:13" ht="15" customHeight="1">
      <c r="A58" s="53"/>
      <c r="B58" s="114"/>
      <c r="C58" s="72" t="s">
        <v>1607</v>
      </c>
      <c r="D58" s="83"/>
      <c r="E58" s="29" t="s">
        <v>1606</v>
      </c>
      <c r="F58" s="30"/>
      <c r="G58" s="31"/>
      <c r="H58" s="28" t="s">
        <v>526</v>
      </c>
      <c r="I58" s="66">
        <f>ROUND(340.2,0)</f>
        <v>340</v>
      </c>
      <c r="J58" s="67"/>
      <c r="K58" s="68"/>
      <c r="L58" s="331"/>
      <c r="M58" s="374"/>
    </row>
    <row r="59" spans="1:13" ht="15" customHeight="1">
      <c r="A59" s="52"/>
      <c r="B59" s="24"/>
      <c r="C59" s="25"/>
      <c r="D59" s="82"/>
      <c r="E59" s="25"/>
      <c r="F59" s="26"/>
      <c r="G59" s="27"/>
      <c r="H59" s="24"/>
      <c r="I59" s="59"/>
      <c r="J59" s="60"/>
      <c r="K59" s="61"/>
      <c r="L59" s="62"/>
      <c r="M59" s="374"/>
    </row>
    <row r="60" spans="1:13" ht="15" customHeight="1">
      <c r="A60" s="53"/>
      <c r="B60" s="28"/>
      <c r="C60" s="72" t="s">
        <v>1617</v>
      </c>
      <c r="D60" s="83"/>
      <c r="E60" s="29"/>
      <c r="F60" s="30"/>
      <c r="G60" s="31"/>
      <c r="H60" s="28" t="s">
        <v>526</v>
      </c>
      <c r="I60" s="66">
        <f>ROUND(102.6,0)</f>
        <v>103</v>
      </c>
      <c r="J60" s="67"/>
      <c r="K60" s="68"/>
      <c r="L60" s="331"/>
      <c r="M60" s="374"/>
    </row>
    <row r="61" spans="1:13" ht="15" customHeight="1">
      <c r="A61" s="52"/>
      <c r="B61" s="24"/>
      <c r="C61" s="25"/>
      <c r="D61" s="82"/>
      <c r="E61" s="25"/>
      <c r="F61" s="26"/>
      <c r="G61" s="27"/>
      <c r="H61" s="24"/>
      <c r="I61" s="59"/>
      <c r="J61" s="60"/>
      <c r="K61" s="61"/>
      <c r="L61" s="62"/>
      <c r="M61" s="374"/>
    </row>
    <row r="62" spans="1:13" ht="15" customHeight="1">
      <c r="A62" s="53"/>
      <c r="B62" s="28"/>
      <c r="C62" s="72" t="s">
        <v>1634</v>
      </c>
      <c r="D62" s="83"/>
      <c r="E62" s="29"/>
      <c r="F62" s="30"/>
      <c r="G62" s="31"/>
      <c r="H62" s="28"/>
      <c r="I62" s="66"/>
      <c r="J62" s="67"/>
      <c r="K62" s="68"/>
      <c r="L62" s="127"/>
      <c r="M62" s="374"/>
    </row>
    <row r="63" spans="1:13" ht="15" customHeight="1">
      <c r="A63" s="52"/>
      <c r="B63" s="24"/>
      <c r="C63" s="25"/>
      <c r="D63" s="82"/>
      <c r="E63" s="25"/>
      <c r="F63" s="26"/>
      <c r="G63" s="27"/>
      <c r="H63" s="24"/>
      <c r="I63" s="59"/>
      <c r="J63" s="60"/>
      <c r="K63" s="61"/>
      <c r="L63" s="62"/>
      <c r="M63" s="374"/>
    </row>
    <row r="64" spans="1:13" ht="15" customHeight="1">
      <c r="A64" s="53"/>
      <c r="B64" s="28"/>
      <c r="C64" s="72" t="s">
        <v>1618</v>
      </c>
      <c r="D64" s="83"/>
      <c r="E64" s="29"/>
      <c r="F64" s="30"/>
      <c r="G64" s="31"/>
      <c r="H64" s="28"/>
      <c r="I64" s="66"/>
      <c r="J64" s="67"/>
      <c r="K64" s="68"/>
      <c r="L64" s="127"/>
      <c r="M64" s="374"/>
    </row>
    <row r="65" spans="1:13" ht="15" customHeight="1">
      <c r="A65" s="52"/>
      <c r="B65" s="24"/>
      <c r="C65" s="25"/>
      <c r="D65" s="82"/>
      <c r="E65" s="25"/>
      <c r="F65" s="26"/>
      <c r="G65" s="27"/>
      <c r="H65" s="24"/>
      <c r="I65" s="59"/>
      <c r="J65" s="60"/>
      <c r="K65" s="61"/>
      <c r="L65" s="62"/>
      <c r="M65" s="374"/>
    </row>
    <row r="66" spans="1:13" ht="15" customHeight="1">
      <c r="A66" s="53"/>
      <c r="B66" s="114"/>
      <c r="C66" s="72" t="s">
        <v>1620</v>
      </c>
      <c r="D66" s="83"/>
      <c r="E66" s="29" t="s">
        <v>1606</v>
      </c>
      <c r="F66" s="30"/>
      <c r="G66" s="31"/>
      <c r="H66" s="28" t="s">
        <v>526</v>
      </c>
      <c r="I66" s="66">
        <v>3</v>
      </c>
      <c r="J66" s="67"/>
      <c r="K66" s="68"/>
      <c r="L66" s="331"/>
      <c r="M66" s="374"/>
    </row>
    <row r="67" spans="1:13" ht="15" customHeight="1">
      <c r="A67" s="52"/>
      <c r="B67" s="24"/>
      <c r="C67" s="25"/>
      <c r="D67" s="82"/>
      <c r="E67" s="25"/>
      <c r="F67" s="26"/>
      <c r="G67" s="27"/>
      <c r="H67" s="24"/>
      <c r="I67" s="59"/>
      <c r="J67" s="60"/>
      <c r="K67" s="61"/>
      <c r="L67" s="62"/>
      <c r="M67" s="374"/>
    </row>
    <row r="68" spans="1:13" ht="15" customHeight="1">
      <c r="A68" s="53"/>
      <c r="B68" s="28"/>
      <c r="C68" s="72" t="s">
        <v>1621</v>
      </c>
      <c r="D68" s="83"/>
      <c r="E68" s="29"/>
      <c r="F68" s="30"/>
      <c r="G68" s="31"/>
      <c r="H68" s="28" t="s">
        <v>526</v>
      </c>
      <c r="I68" s="66">
        <f>ROUND(178.6,0)</f>
        <v>179</v>
      </c>
      <c r="J68" s="67"/>
      <c r="K68" s="68"/>
      <c r="L68" s="331"/>
      <c r="M68" s="374"/>
    </row>
    <row r="69" spans="1:13" ht="15" customHeight="1">
      <c r="A69" s="52"/>
      <c r="B69" s="24"/>
      <c r="C69" s="25"/>
      <c r="D69" s="82"/>
      <c r="E69" s="25"/>
      <c r="F69" s="26"/>
      <c r="G69" s="27"/>
      <c r="H69" s="24"/>
      <c r="I69" s="59"/>
      <c r="J69" s="60"/>
      <c r="K69" s="61"/>
      <c r="L69" s="62"/>
      <c r="M69" s="374"/>
    </row>
    <row r="70" spans="1:13" ht="15" customHeight="1">
      <c r="A70" s="53"/>
      <c r="B70" s="28"/>
      <c r="C70" s="72" t="s">
        <v>1619</v>
      </c>
      <c r="D70" s="83"/>
      <c r="E70" s="29"/>
      <c r="F70" s="30"/>
      <c r="G70" s="31"/>
      <c r="H70" s="28"/>
      <c r="I70" s="66"/>
      <c r="J70" s="67"/>
      <c r="K70" s="68"/>
      <c r="L70" s="127"/>
      <c r="M70" s="374"/>
    </row>
    <row r="71" spans="1:13" ht="15" customHeight="1">
      <c r="A71" s="52"/>
      <c r="B71" s="24"/>
      <c r="C71" s="25"/>
      <c r="D71" s="82"/>
      <c r="E71" s="25"/>
      <c r="F71" s="26"/>
      <c r="G71" s="27"/>
      <c r="H71" s="24"/>
      <c r="I71" s="59"/>
      <c r="J71" s="60"/>
      <c r="K71" s="61"/>
      <c r="L71" s="62"/>
      <c r="M71" s="374"/>
    </row>
    <row r="72" spans="1:13" ht="15" customHeight="1">
      <c r="A72" s="53"/>
      <c r="B72" s="114"/>
      <c r="C72" s="72" t="s">
        <v>1622</v>
      </c>
      <c r="D72" s="83"/>
      <c r="E72" s="29" t="s">
        <v>1606</v>
      </c>
      <c r="F72" s="30"/>
      <c r="G72" s="31"/>
      <c r="H72" s="28" t="s">
        <v>526</v>
      </c>
      <c r="I72" s="66">
        <v>29.6</v>
      </c>
      <c r="J72" s="67"/>
      <c r="K72" s="68"/>
      <c r="L72" s="331"/>
      <c r="M72" s="374"/>
    </row>
    <row r="73" spans="1:13" ht="15" customHeight="1">
      <c r="A73" s="52"/>
      <c r="B73" s="24"/>
      <c r="C73" s="25"/>
      <c r="D73" s="82"/>
      <c r="E73" s="25"/>
      <c r="F73" s="26"/>
      <c r="G73" s="27"/>
      <c r="H73" s="24"/>
      <c r="I73" s="59"/>
      <c r="J73" s="60"/>
      <c r="K73" s="61"/>
      <c r="L73" s="62"/>
      <c r="M73" s="374"/>
    </row>
    <row r="74" spans="1:13" ht="15" customHeight="1">
      <c r="A74" s="53"/>
      <c r="B74" s="28"/>
      <c r="C74" s="72" t="s">
        <v>1635</v>
      </c>
      <c r="D74" s="83"/>
      <c r="E74" s="29"/>
      <c r="F74" s="30"/>
      <c r="G74" s="31"/>
      <c r="H74" s="28"/>
      <c r="I74" s="66"/>
      <c r="J74" s="67"/>
      <c r="K74" s="68"/>
      <c r="L74" s="127"/>
      <c r="M74" s="374"/>
    </row>
    <row r="75" spans="1:13" ht="15" customHeight="1">
      <c r="A75" s="52"/>
      <c r="B75" s="24"/>
      <c r="C75" s="25"/>
      <c r="D75" s="82"/>
      <c r="E75" s="25"/>
      <c r="F75" s="26"/>
      <c r="G75" s="27"/>
      <c r="H75" s="24"/>
      <c r="I75" s="59"/>
      <c r="J75" s="60"/>
      <c r="K75" s="61"/>
      <c r="L75" s="62"/>
      <c r="M75" s="374"/>
    </row>
    <row r="76" spans="1:13" ht="15" customHeight="1">
      <c r="A76" s="53"/>
      <c r="B76" s="28"/>
      <c r="C76" s="72" t="s">
        <v>1604</v>
      </c>
      <c r="D76" s="83"/>
      <c r="E76" s="29"/>
      <c r="F76" s="30"/>
      <c r="G76" s="31"/>
      <c r="H76" s="28" t="s">
        <v>526</v>
      </c>
      <c r="I76" s="66">
        <v>19</v>
      </c>
      <c r="J76" s="67"/>
      <c r="K76" s="68"/>
      <c r="L76" s="331"/>
      <c r="M76" s="374"/>
    </row>
    <row r="77" spans="1:13" ht="15" customHeight="1">
      <c r="A77" s="52"/>
      <c r="B77" s="24"/>
      <c r="C77" s="25"/>
      <c r="D77" s="82"/>
      <c r="E77" s="25"/>
      <c r="F77" s="26"/>
      <c r="G77" s="27"/>
      <c r="H77" s="24"/>
      <c r="I77" s="59"/>
      <c r="J77" s="60"/>
      <c r="K77" s="61"/>
      <c r="L77" s="62"/>
      <c r="M77" s="374"/>
    </row>
    <row r="78" spans="1:13" ht="15" customHeight="1">
      <c r="A78" s="53"/>
      <c r="B78" s="28"/>
      <c r="C78" s="72" t="s">
        <v>1603</v>
      </c>
      <c r="D78" s="83"/>
      <c r="E78" s="29"/>
      <c r="F78" s="30"/>
      <c r="G78" s="31"/>
      <c r="H78" s="28" t="s">
        <v>526</v>
      </c>
      <c r="I78" s="66">
        <v>51.4</v>
      </c>
      <c r="J78" s="67"/>
      <c r="K78" s="68"/>
      <c r="L78" s="331"/>
      <c r="M78" s="374"/>
    </row>
    <row r="79" spans="1:13" ht="15" customHeight="1">
      <c r="A79" s="52"/>
      <c r="B79" s="24"/>
      <c r="C79" s="25"/>
      <c r="D79" s="82"/>
      <c r="E79" s="25"/>
      <c r="F79" s="26"/>
      <c r="G79" s="27"/>
      <c r="H79" s="24"/>
      <c r="I79" s="59"/>
      <c r="J79" s="60"/>
      <c r="K79" s="61"/>
      <c r="L79" s="62"/>
      <c r="M79" s="374"/>
    </row>
    <row r="80" spans="1:13" ht="15" customHeight="1">
      <c r="A80" s="53"/>
      <c r="B80" s="28"/>
      <c r="C80" s="72"/>
      <c r="D80" s="83"/>
      <c r="E80" s="29"/>
      <c r="F80" s="30"/>
      <c r="G80" s="31"/>
      <c r="H80" s="28"/>
      <c r="I80" s="66"/>
      <c r="J80" s="67"/>
      <c r="K80" s="68"/>
      <c r="L80" s="127"/>
      <c r="M80" s="374"/>
    </row>
    <row r="81" spans="1:13" ht="15" customHeight="1">
      <c r="A81" s="52"/>
      <c r="B81" s="24"/>
      <c r="C81" s="25"/>
      <c r="D81" s="82"/>
      <c r="E81" s="25"/>
      <c r="F81" s="26"/>
      <c r="G81" s="27"/>
      <c r="H81" s="24"/>
      <c r="I81" s="59"/>
      <c r="J81" s="60"/>
      <c r="K81" s="61"/>
      <c r="L81" s="62"/>
      <c r="M81" s="374"/>
    </row>
    <row r="82" spans="1:13" ht="15" customHeight="1">
      <c r="A82" s="53"/>
      <c r="B82" s="28"/>
      <c r="C82" s="72" t="s">
        <v>1596</v>
      </c>
      <c r="D82" s="83"/>
      <c r="E82" s="29"/>
      <c r="F82" s="30"/>
      <c r="G82" s="31"/>
      <c r="H82" s="28"/>
      <c r="I82" s="66"/>
      <c r="J82" s="67"/>
      <c r="K82" s="68"/>
      <c r="L82" s="127"/>
      <c r="M82" s="374"/>
    </row>
    <row r="83" spans="1:13" ht="15" customHeight="1">
      <c r="A83" s="52"/>
      <c r="B83" s="24"/>
      <c r="C83" s="25"/>
      <c r="D83" s="82"/>
      <c r="E83" s="25"/>
      <c r="F83" s="26"/>
      <c r="G83" s="27"/>
      <c r="H83" s="24"/>
      <c r="I83" s="59"/>
      <c r="J83" s="60"/>
      <c r="K83" s="61"/>
      <c r="L83" s="62"/>
      <c r="M83" s="374"/>
    </row>
    <row r="84" spans="1:13" ht="15" customHeight="1">
      <c r="A84" s="53"/>
      <c r="B84" s="114"/>
      <c r="C84" s="72" t="s">
        <v>61</v>
      </c>
      <c r="D84" s="83"/>
      <c r="E84" s="29"/>
      <c r="F84" s="30"/>
      <c r="G84" s="31"/>
      <c r="H84" s="28" t="s">
        <v>307</v>
      </c>
      <c r="I84" s="66">
        <v>138</v>
      </c>
      <c r="J84" s="67"/>
      <c r="K84" s="68"/>
      <c r="L84" s="331"/>
      <c r="M84" s="374"/>
    </row>
    <row r="85" spans="1:13" ht="15" customHeight="1">
      <c r="A85" s="52"/>
      <c r="B85" s="24"/>
      <c r="C85" s="25"/>
      <c r="D85" s="82"/>
      <c r="E85" s="25"/>
      <c r="F85" s="26"/>
      <c r="G85" s="27"/>
      <c r="H85" s="24"/>
      <c r="I85" s="59"/>
      <c r="J85" s="60"/>
      <c r="K85" s="61"/>
      <c r="L85" s="62"/>
      <c r="M85" s="374"/>
    </row>
    <row r="86" spans="1:13" ht="15" customHeight="1">
      <c r="A86" s="53"/>
      <c r="B86" s="28"/>
      <c r="C86" s="72" t="s">
        <v>86</v>
      </c>
      <c r="D86" s="83"/>
      <c r="E86" s="29"/>
      <c r="F86" s="30"/>
      <c r="G86" s="31"/>
      <c r="H86" s="28" t="s">
        <v>307</v>
      </c>
      <c r="I86" s="66">
        <v>138</v>
      </c>
      <c r="J86" s="67"/>
      <c r="K86" s="68"/>
      <c r="L86" s="331"/>
      <c r="M86" s="374"/>
    </row>
    <row r="87" spans="1:13" ht="15" customHeight="1">
      <c r="A87" s="52"/>
      <c r="B87" s="24"/>
      <c r="C87" s="25"/>
      <c r="D87" s="82"/>
      <c r="E87" s="25"/>
      <c r="F87" s="26"/>
      <c r="G87" s="27"/>
      <c r="H87" s="24"/>
      <c r="I87" s="59"/>
      <c r="J87" s="60"/>
      <c r="K87" s="61"/>
      <c r="L87" s="62"/>
      <c r="M87" s="374"/>
    </row>
    <row r="88" spans="1:13" ht="15" customHeight="1">
      <c r="A88" s="53"/>
      <c r="B88" s="28"/>
      <c r="C88" s="72" t="s">
        <v>85</v>
      </c>
      <c r="D88" s="83"/>
      <c r="E88" s="29"/>
      <c r="F88" s="30"/>
      <c r="G88" s="31"/>
      <c r="H88" s="28" t="s">
        <v>307</v>
      </c>
      <c r="I88" s="66">
        <v>138</v>
      </c>
      <c r="J88" s="67"/>
      <c r="K88" s="68"/>
      <c r="L88" s="331"/>
      <c r="M88" s="374"/>
    </row>
    <row r="89" spans="1:13" ht="15" customHeight="1">
      <c r="A89" s="52"/>
      <c r="B89" s="24"/>
      <c r="C89" s="25"/>
      <c r="D89" s="82"/>
      <c r="E89" s="25"/>
      <c r="F89" s="26"/>
      <c r="G89" s="27"/>
      <c r="H89" s="24"/>
      <c r="I89" s="59"/>
      <c r="J89" s="60"/>
      <c r="K89" s="61"/>
      <c r="L89" s="62"/>
      <c r="M89" s="374"/>
    </row>
    <row r="90" spans="1:13" ht="15" customHeight="1">
      <c r="A90" s="53"/>
      <c r="B90" s="28"/>
      <c r="C90" s="72"/>
      <c r="D90" s="83"/>
      <c r="E90" s="29"/>
      <c r="F90" s="30"/>
      <c r="G90" s="31"/>
      <c r="H90" s="28"/>
      <c r="I90" s="66"/>
      <c r="J90" s="67"/>
      <c r="K90" s="68"/>
      <c r="L90" s="127"/>
      <c r="M90" s="374"/>
    </row>
    <row r="91" spans="1:13" ht="15" customHeight="1">
      <c r="A91" s="52"/>
      <c r="B91" s="24"/>
      <c r="C91" s="25"/>
      <c r="D91" s="82"/>
      <c r="E91" s="25"/>
      <c r="F91" s="26"/>
      <c r="G91" s="27"/>
      <c r="H91" s="24"/>
      <c r="I91" s="59"/>
      <c r="J91" s="60"/>
      <c r="K91" s="61"/>
      <c r="L91" s="62"/>
      <c r="M91" s="374"/>
    </row>
    <row r="92" spans="1:13" ht="15" customHeight="1">
      <c r="A92" s="53"/>
      <c r="B92" s="114"/>
      <c r="C92" s="72"/>
      <c r="D92" s="83"/>
      <c r="E92" s="29"/>
      <c r="F92" s="30"/>
      <c r="G92" s="31"/>
      <c r="H92" s="28"/>
      <c r="I92" s="66"/>
      <c r="J92" s="67"/>
      <c r="K92" s="68"/>
      <c r="L92" s="69"/>
      <c r="M92" s="374"/>
    </row>
    <row r="93" spans="1:13" ht="15" customHeight="1">
      <c r="A93" s="52"/>
      <c r="B93" s="24"/>
      <c r="C93" s="25"/>
      <c r="D93" s="82"/>
      <c r="E93" s="25"/>
      <c r="F93" s="26"/>
      <c r="G93" s="27"/>
      <c r="H93" s="24"/>
      <c r="I93" s="59"/>
      <c r="J93" s="60"/>
      <c r="K93" s="61"/>
      <c r="L93" s="62"/>
      <c r="M93" s="374"/>
    </row>
    <row r="94" spans="1:13" ht="15" customHeight="1">
      <c r="A94" s="53"/>
      <c r="B94" s="28"/>
      <c r="C94" s="72"/>
      <c r="D94" s="83"/>
      <c r="E94" s="29"/>
      <c r="F94" s="30"/>
      <c r="G94" s="31"/>
      <c r="H94" s="28"/>
      <c r="I94" s="66"/>
      <c r="J94" s="67"/>
      <c r="K94" s="68"/>
      <c r="L94" s="127"/>
      <c r="M94" s="374"/>
    </row>
    <row r="95" spans="1:13" ht="15" customHeight="1">
      <c r="A95" s="52"/>
      <c r="B95" s="51"/>
      <c r="C95" s="25"/>
      <c r="D95" s="82"/>
      <c r="E95" s="25"/>
      <c r="F95" s="26"/>
      <c r="G95" s="27"/>
      <c r="H95" s="24"/>
      <c r="I95" s="59"/>
      <c r="J95" s="60"/>
      <c r="K95" s="61"/>
      <c r="L95" s="62"/>
      <c r="M95" s="374"/>
    </row>
    <row r="96" spans="1:13" ht="15" customHeight="1">
      <c r="A96" s="53"/>
      <c r="B96" s="114"/>
      <c r="C96" s="72"/>
      <c r="D96" s="83"/>
      <c r="E96" s="29"/>
      <c r="F96" s="30"/>
      <c r="G96" s="31"/>
      <c r="H96" s="28"/>
      <c r="I96" s="66"/>
      <c r="J96" s="67"/>
      <c r="K96" s="68"/>
      <c r="L96" s="69"/>
      <c r="M96" s="374"/>
    </row>
    <row r="97" spans="1:13" ht="15" customHeight="1">
      <c r="A97" s="52"/>
      <c r="B97" s="51"/>
      <c r="C97" s="25"/>
      <c r="D97" s="82"/>
      <c r="E97" s="25"/>
      <c r="F97" s="26"/>
      <c r="G97" s="27"/>
      <c r="H97" s="24"/>
      <c r="I97" s="59"/>
      <c r="J97" s="60"/>
      <c r="K97" s="61"/>
      <c r="L97" s="62"/>
      <c r="M97" s="374"/>
    </row>
    <row r="98" spans="1:13" ht="15" customHeight="1">
      <c r="A98" s="53"/>
      <c r="B98" s="114"/>
      <c r="C98" s="72" t="s">
        <v>1625</v>
      </c>
      <c r="D98" s="83"/>
      <c r="E98" s="29"/>
      <c r="F98" s="30"/>
      <c r="G98" s="31"/>
      <c r="H98" s="28"/>
      <c r="I98" s="66"/>
      <c r="J98" s="67"/>
      <c r="K98" s="68"/>
      <c r="L98" s="69"/>
      <c r="M98" s="374"/>
    </row>
    <row r="99" spans="1:13" ht="15" customHeight="1">
      <c r="A99" s="52"/>
      <c r="B99" s="51"/>
      <c r="C99" s="25"/>
      <c r="D99" s="82"/>
      <c r="E99" s="25"/>
      <c r="F99" s="26"/>
      <c r="G99" s="27"/>
      <c r="H99" s="24"/>
      <c r="I99" s="59"/>
      <c r="J99" s="60"/>
      <c r="K99" s="61"/>
      <c r="L99" s="62"/>
      <c r="M99" s="374"/>
    </row>
    <row r="100" spans="1:13" ht="15" customHeight="1">
      <c r="A100" s="53"/>
      <c r="B100" s="114"/>
      <c r="C100" s="72"/>
      <c r="D100" s="83"/>
      <c r="E100" s="29"/>
      <c r="F100" s="30"/>
      <c r="G100" s="31"/>
      <c r="H100" s="28"/>
      <c r="I100" s="66"/>
      <c r="J100" s="67"/>
      <c r="K100" s="68"/>
      <c r="L100" s="127"/>
      <c r="M100" s="374"/>
    </row>
    <row r="101" spans="1:13" ht="15" customHeight="1">
      <c r="A101" s="52"/>
      <c r="B101" s="51"/>
      <c r="C101" s="25"/>
      <c r="D101" s="82"/>
      <c r="E101" s="25"/>
      <c r="F101" s="26"/>
      <c r="G101" s="27"/>
      <c r="H101" s="24"/>
      <c r="I101" s="59"/>
      <c r="J101" s="60"/>
      <c r="K101" s="61"/>
      <c r="L101" s="62"/>
      <c r="M101" s="374"/>
    </row>
    <row r="102" spans="1:13" ht="15" customHeight="1">
      <c r="A102" s="53"/>
      <c r="B102" s="114"/>
      <c r="C102" s="72"/>
      <c r="D102" s="83"/>
      <c r="E102" s="29"/>
      <c r="F102" s="30"/>
      <c r="G102" s="31"/>
      <c r="H102" s="28"/>
      <c r="I102" s="66"/>
      <c r="J102" s="67"/>
      <c r="K102" s="68"/>
      <c r="L102" s="127"/>
      <c r="M102" s="374"/>
    </row>
    <row r="103" spans="1:13" ht="15" customHeight="1">
      <c r="A103" s="52"/>
      <c r="B103" s="51"/>
      <c r="C103" s="25"/>
      <c r="D103" s="82"/>
      <c r="E103" s="25"/>
      <c r="F103" s="26"/>
      <c r="G103" s="27"/>
      <c r="H103" s="24"/>
      <c r="I103" s="59"/>
      <c r="J103" s="60"/>
      <c r="K103" s="61"/>
      <c r="L103" s="62"/>
      <c r="M103" s="374"/>
    </row>
    <row r="104" spans="1:13" ht="15" customHeight="1">
      <c r="A104" s="53"/>
      <c r="B104" s="114"/>
      <c r="C104" s="72"/>
      <c r="D104" s="83"/>
      <c r="E104" s="29"/>
      <c r="F104" s="30"/>
      <c r="G104" s="31"/>
      <c r="H104" s="28"/>
      <c r="I104" s="66"/>
      <c r="J104" s="67"/>
      <c r="K104" s="68"/>
      <c r="L104" s="127"/>
      <c r="M104" s="374"/>
    </row>
    <row r="105" spans="1:13" ht="15" customHeight="1">
      <c r="A105" s="52"/>
      <c r="B105" s="51"/>
      <c r="C105" s="25"/>
      <c r="D105" s="82"/>
      <c r="E105" s="25"/>
      <c r="F105" s="26"/>
      <c r="G105" s="27"/>
      <c r="H105" s="24"/>
      <c r="I105" s="59"/>
      <c r="J105" s="60"/>
      <c r="K105" s="61"/>
      <c r="L105" s="62"/>
      <c r="M105" s="374"/>
    </row>
    <row r="106" spans="1:13" ht="15" customHeight="1">
      <c r="A106" s="53"/>
      <c r="B106" s="114"/>
      <c r="C106" s="72"/>
      <c r="D106" s="83"/>
      <c r="E106" s="29"/>
      <c r="F106" s="30"/>
      <c r="G106" s="31"/>
      <c r="H106" s="28"/>
      <c r="I106" s="66"/>
      <c r="J106" s="67"/>
      <c r="K106" s="68"/>
      <c r="L106" s="127"/>
      <c r="M106" s="374"/>
    </row>
    <row r="107" spans="1:13" ht="15" customHeight="1">
      <c r="A107" s="52"/>
      <c r="B107" s="51"/>
      <c r="C107" s="25"/>
      <c r="D107" s="82"/>
      <c r="E107" s="25"/>
      <c r="F107" s="26"/>
      <c r="G107" s="27"/>
      <c r="H107" s="24"/>
      <c r="I107" s="59"/>
      <c r="J107" s="60"/>
      <c r="K107" s="61"/>
      <c r="L107" s="62"/>
      <c r="M107" s="374"/>
    </row>
    <row r="108" spans="1:13" ht="15" customHeight="1">
      <c r="A108" s="53"/>
      <c r="B108" s="114"/>
      <c r="C108" s="72"/>
      <c r="D108" s="83"/>
      <c r="E108" s="29"/>
      <c r="F108" s="30"/>
      <c r="G108" s="31"/>
      <c r="H108" s="28"/>
      <c r="I108" s="66"/>
      <c r="J108" s="67"/>
      <c r="K108" s="68"/>
      <c r="L108" s="127"/>
      <c r="M108" s="374"/>
    </row>
    <row r="109" spans="1:13" ht="15" customHeight="1">
      <c r="A109" s="52"/>
      <c r="B109" s="51"/>
      <c r="C109" s="25"/>
      <c r="D109" s="82"/>
      <c r="E109" s="25"/>
      <c r="F109" s="26"/>
      <c r="G109" s="27"/>
      <c r="H109" s="24"/>
      <c r="I109" s="59"/>
      <c r="J109" s="60"/>
      <c r="K109" s="61"/>
      <c r="L109" s="62"/>
      <c r="M109" s="374"/>
    </row>
    <row r="110" spans="1:13" ht="15" customHeight="1">
      <c r="A110" s="53"/>
      <c r="B110" s="114"/>
      <c r="C110" s="72"/>
      <c r="D110" s="83"/>
      <c r="E110" s="29"/>
      <c r="F110" s="30"/>
      <c r="G110" s="31"/>
      <c r="H110" s="28"/>
      <c r="I110" s="66"/>
      <c r="J110" s="67"/>
      <c r="K110" s="68"/>
      <c r="L110" s="127"/>
      <c r="M110" s="374"/>
    </row>
    <row r="111" spans="1:13" ht="15" customHeight="1">
      <c r="A111" s="52"/>
      <c r="B111" s="51"/>
      <c r="C111" s="25"/>
      <c r="D111" s="82"/>
      <c r="E111" s="25"/>
      <c r="F111" s="26"/>
      <c r="G111" s="27"/>
      <c r="H111" s="24"/>
      <c r="I111" s="59"/>
      <c r="J111" s="60"/>
      <c r="K111" s="61"/>
      <c r="L111" s="62"/>
      <c r="M111" s="374"/>
    </row>
    <row r="112" spans="1:13" ht="15" customHeight="1">
      <c r="A112" s="53"/>
      <c r="B112" s="114"/>
      <c r="C112" s="72"/>
      <c r="D112" s="83"/>
      <c r="E112" s="29"/>
      <c r="F112" s="30"/>
      <c r="G112" s="31"/>
      <c r="H112" s="28"/>
      <c r="I112" s="66"/>
      <c r="J112" s="67"/>
      <c r="K112" s="68">
        <f>IF(J112="",0,INT($I112*$J112))</f>
        <v>0</v>
      </c>
      <c r="L112" s="127"/>
      <c r="M112" s="374"/>
    </row>
    <row r="113" spans="1:13" ht="15" customHeight="1">
      <c r="A113" s="52"/>
      <c r="B113" s="51"/>
      <c r="C113" s="25"/>
      <c r="D113" s="82"/>
      <c r="E113" s="25"/>
      <c r="F113" s="26"/>
      <c r="G113" s="27"/>
      <c r="H113" s="24"/>
      <c r="I113" s="59"/>
      <c r="J113" s="60"/>
      <c r="K113" s="61"/>
      <c r="L113" s="62"/>
      <c r="M113" s="374"/>
    </row>
    <row r="114" spans="1:13" ht="15" customHeight="1">
      <c r="A114" s="53"/>
      <c r="B114" s="114"/>
      <c r="C114" s="72"/>
      <c r="D114" s="83"/>
      <c r="E114" s="29"/>
      <c r="F114" s="30"/>
      <c r="G114" s="31"/>
      <c r="H114" s="28"/>
      <c r="I114" s="66"/>
      <c r="J114" s="67"/>
      <c r="K114" s="68">
        <f>IF(J114="",0,INT($I114*$J114))</f>
        <v>0</v>
      </c>
      <c r="L114" s="127"/>
      <c r="M114" s="374"/>
    </row>
    <row r="115" spans="1:13" ht="15" customHeight="1">
      <c r="A115" s="52"/>
      <c r="B115" s="51"/>
      <c r="C115" s="25"/>
      <c r="D115" s="82"/>
      <c r="E115" s="25"/>
      <c r="F115" s="26"/>
      <c r="G115" s="27"/>
      <c r="H115" s="24"/>
      <c r="I115" s="59"/>
      <c r="J115" s="60"/>
      <c r="K115" s="61"/>
      <c r="L115" s="62"/>
      <c r="M115" s="374"/>
    </row>
    <row r="116" spans="1:13" ht="15" customHeight="1">
      <c r="A116" s="53"/>
      <c r="B116" s="114"/>
      <c r="C116" s="72"/>
      <c r="D116" s="83"/>
      <c r="E116" s="29"/>
      <c r="F116" s="30"/>
      <c r="G116" s="31"/>
      <c r="H116" s="28"/>
      <c r="I116" s="66"/>
      <c r="J116" s="67"/>
      <c r="K116" s="68">
        <f>IF(J116="",0,INT($I116*$J116))</f>
        <v>0</v>
      </c>
      <c r="L116" s="127"/>
      <c r="M116" s="374"/>
    </row>
    <row r="117" spans="1:13" ht="15" customHeight="1">
      <c r="A117" s="52"/>
      <c r="B117" s="51"/>
      <c r="C117" s="25"/>
      <c r="D117" s="82"/>
      <c r="E117" s="25"/>
      <c r="F117" s="26"/>
      <c r="G117" s="27"/>
      <c r="H117" s="24"/>
      <c r="I117" s="59"/>
      <c r="J117" s="60"/>
      <c r="K117" s="61"/>
      <c r="L117" s="62"/>
      <c r="M117" s="374"/>
    </row>
    <row r="118" spans="1:13" ht="15" customHeight="1">
      <c r="A118" s="53"/>
      <c r="B118" s="114"/>
      <c r="C118" s="72"/>
      <c r="D118" s="83"/>
      <c r="E118" s="29"/>
      <c r="F118" s="30"/>
      <c r="G118" s="31"/>
      <c r="H118" s="28"/>
      <c r="I118" s="66"/>
      <c r="J118" s="67"/>
      <c r="K118" s="68">
        <f>IF(J118="",0,INT($I118*$J118))</f>
        <v>0</v>
      </c>
      <c r="L118" s="127"/>
      <c r="M118" s="374"/>
    </row>
    <row r="119" spans="1:13" ht="15" customHeight="1">
      <c r="A119" s="52"/>
      <c r="B119" s="51"/>
      <c r="C119" s="25"/>
      <c r="D119" s="82"/>
      <c r="E119" s="25"/>
      <c r="F119" s="26"/>
      <c r="G119" s="27"/>
      <c r="H119" s="24"/>
      <c r="I119" s="59"/>
      <c r="J119" s="60"/>
      <c r="K119" s="61"/>
      <c r="L119" s="62"/>
      <c r="M119" s="374"/>
    </row>
    <row r="120" spans="1:13" ht="15" customHeight="1">
      <c r="A120" s="53"/>
      <c r="B120" s="114"/>
      <c r="C120" s="72"/>
      <c r="D120" s="83"/>
      <c r="E120" s="29"/>
      <c r="F120" s="30"/>
      <c r="G120" s="31"/>
      <c r="H120" s="28"/>
      <c r="I120" s="66"/>
      <c r="J120" s="67"/>
      <c r="K120" s="68">
        <f>IF(J120="",0,INT($I120*$J120))</f>
        <v>0</v>
      </c>
      <c r="L120" s="127"/>
      <c r="M120" s="374"/>
    </row>
    <row r="121" spans="1:13" ht="15" customHeight="1">
      <c r="A121" s="52"/>
      <c r="B121" s="51"/>
      <c r="C121" s="25"/>
      <c r="D121" s="82"/>
      <c r="E121" s="25"/>
      <c r="F121" s="26"/>
      <c r="G121" s="27"/>
      <c r="H121" s="24"/>
      <c r="I121" s="59"/>
      <c r="J121" s="60"/>
      <c r="K121" s="61"/>
      <c r="L121" s="62"/>
      <c r="M121" s="374"/>
    </row>
    <row r="122" spans="1:13" ht="15" customHeight="1">
      <c r="A122" s="53"/>
      <c r="B122" s="114"/>
      <c r="C122" s="72"/>
      <c r="D122" s="83"/>
      <c r="E122" s="29"/>
      <c r="F122" s="30"/>
      <c r="G122" s="31"/>
      <c r="H122" s="28"/>
      <c r="I122" s="66"/>
      <c r="J122" s="67"/>
      <c r="K122" s="68">
        <f>IF(J122="",0,INT($I122*$J122))</f>
        <v>0</v>
      </c>
      <c r="L122" s="127"/>
      <c r="M122" s="374"/>
    </row>
    <row r="123" spans="1:13" ht="15" customHeight="1">
      <c r="A123" s="52"/>
      <c r="B123" s="51"/>
      <c r="C123" s="25"/>
      <c r="D123" s="82"/>
      <c r="E123" s="25"/>
      <c r="F123" s="26"/>
      <c r="G123" s="27"/>
      <c r="H123" s="24"/>
      <c r="I123" s="59"/>
      <c r="J123" s="60"/>
      <c r="K123" s="61"/>
      <c r="L123" s="62"/>
      <c r="M123" s="374"/>
    </row>
    <row r="124" spans="1:13" ht="15" customHeight="1">
      <c r="A124" s="53"/>
      <c r="B124" s="114"/>
      <c r="C124" s="72"/>
      <c r="D124" s="83"/>
      <c r="E124" s="29"/>
      <c r="F124" s="30"/>
      <c r="G124" s="31"/>
      <c r="H124" s="28"/>
      <c r="I124" s="66"/>
      <c r="J124" s="67"/>
      <c r="K124" s="68">
        <f>IF(J124="",0,INT($I124*$J124))</f>
        <v>0</v>
      </c>
      <c r="L124" s="127"/>
      <c r="M124" s="374"/>
    </row>
    <row r="125" spans="1:13" ht="15" customHeight="1">
      <c r="A125" s="52"/>
      <c r="B125" s="51"/>
      <c r="C125" s="25"/>
      <c r="D125" s="82"/>
      <c r="E125" s="25"/>
      <c r="F125" s="26"/>
      <c r="G125" s="27"/>
      <c r="H125" s="24"/>
      <c r="I125" s="59"/>
      <c r="J125" s="60"/>
      <c r="K125" s="61"/>
      <c r="L125" s="62"/>
      <c r="M125" s="374"/>
    </row>
    <row r="126" spans="1:13" ht="15" customHeight="1">
      <c r="A126" s="53"/>
      <c r="B126" s="114"/>
      <c r="C126" s="72"/>
      <c r="D126" s="83"/>
      <c r="E126" s="29"/>
      <c r="F126" s="30"/>
      <c r="G126" s="31"/>
      <c r="H126" s="28"/>
      <c r="I126" s="66"/>
      <c r="J126" s="67"/>
      <c r="K126" s="68">
        <f>IF(J126="",0,INT($I126*$J126))</f>
        <v>0</v>
      </c>
      <c r="L126" s="127"/>
      <c r="M126" s="374"/>
    </row>
    <row r="127" spans="1:13" ht="15" customHeight="1">
      <c r="A127" s="52"/>
      <c r="B127" s="51"/>
      <c r="C127" s="25"/>
      <c r="D127" s="82"/>
      <c r="E127" s="25"/>
      <c r="F127" s="26"/>
      <c r="G127" s="27"/>
      <c r="H127" s="24"/>
      <c r="I127" s="59"/>
      <c r="J127" s="60"/>
      <c r="K127" s="61"/>
      <c r="L127" s="62"/>
      <c r="M127" s="374"/>
    </row>
    <row r="128" spans="1:13" ht="15" customHeight="1">
      <c r="A128" s="53"/>
      <c r="B128" s="114"/>
      <c r="C128" s="72"/>
      <c r="D128" s="83"/>
      <c r="E128" s="29"/>
      <c r="F128" s="30"/>
      <c r="G128" s="31"/>
      <c r="H128" s="28"/>
      <c r="I128" s="66"/>
      <c r="J128" s="67"/>
      <c r="K128" s="68">
        <f>IF(J128="",0,INT($I128*$J128))</f>
        <v>0</v>
      </c>
      <c r="L128" s="127"/>
      <c r="M128" s="374"/>
    </row>
    <row r="129" spans="1:13" ht="15" customHeight="1">
      <c r="A129" s="52"/>
      <c r="B129" s="51"/>
      <c r="C129" s="25"/>
      <c r="D129" s="82"/>
      <c r="E129" s="25"/>
      <c r="F129" s="26"/>
      <c r="G129" s="27"/>
      <c r="H129" s="24"/>
      <c r="I129" s="59"/>
      <c r="J129" s="60"/>
      <c r="K129" s="61"/>
      <c r="L129" s="62"/>
      <c r="M129" s="374"/>
    </row>
    <row r="130" spans="1:13" ht="15" customHeight="1">
      <c r="A130" s="53"/>
      <c r="B130" s="114"/>
      <c r="C130" s="72"/>
      <c r="D130" s="83"/>
      <c r="E130" s="29"/>
      <c r="F130" s="30"/>
      <c r="G130" s="31"/>
      <c r="H130" s="28"/>
      <c r="I130" s="66"/>
      <c r="J130" s="67"/>
      <c r="K130" s="68">
        <f>IF(J130="",0,INT($I130*$J130))</f>
        <v>0</v>
      </c>
      <c r="L130" s="127"/>
      <c r="M130" s="374"/>
    </row>
    <row r="131" spans="1:13" ht="15" customHeight="1">
      <c r="A131" s="52"/>
      <c r="B131" s="51"/>
      <c r="C131" s="25"/>
      <c r="D131" s="82"/>
      <c r="E131" s="25"/>
      <c r="F131" s="26"/>
      <c r="G131" s="27"/>
      <c r="H131" s="24"/>
      <c r="I131" s="59"/>
      <c r="J131" s="60"/>
      <c r="K131" s="61"/>
      <c r="L131" s="62"/>
      <c r="M131" s="374"/>
    </row>
    <row r="132" spans="1:13" ht="15" customHeight="1">
      <c r="A132" s="53"/>
      <c r="B132" s="114"/>
      <c r="C132" s="72"/>
      <c r="D132" s="83"/>
      <c r="E132" s="29"/>
      <c r="F132" s="30"/>
      <c r="G132" s="31"/>
      <c r="H132" s="28"/>
      <c r="I132" s="66"/>
      <c r="J132" s="67"/>
      <c r="K132" s="68">
        <f>IF(J132="",0,INT($I132*$J132))</f>
        <v>0</v>
      </c>
      <c r="L132" s="127"/>
      <c r="M132" s="374"/>
    </row>
    <row r="133" spans="1:13" ht="15" customHeight="1">
      <c r="A133" s="52"/>
      <c r="B133" s="51"/>
      <c r="C133" s="25"/>
      <c r="D133" s="82"/>
      <c r="E133" s="25"/>
      <c r="F133" s="26"/>
      <c r="G133" s="27"/>
      <c r="H133" s="24"/>
      <c r="I133" s="59"/>
      <c r="J133" s="60"/>
      <c r="K133" s="61"/>
      <c r="L133" s="62"/>
      <c r="M133" s="374"/>
    </row>
    <row r="134" spans="1:13" ht="15" customHeight="1">
      <c r="A134" s="53"/>
      <c r="B134" s="114"/>
      <c r="C134" s="72"/>
      <c r="D134" s="83"/>
      <c r="E134" s="29"/>
      <c r="F134" s="30"/>
      <c r="G134" s="31"/>
      <c r="H134" s="28"/>
      <c r="I134" s="66"/>
      <c r="J134" s="67"/>
      <c r="K134" s="68">
        <f>IF(J134="",0,INT($I134*$J134))</f>
        <v>0</v>
      </c>
      <c r="L134" s="127"/>
      <c r="M134" s="374"/>
    </row>
    <row r="135" spans="1:13" ht="15" customHeight="1">
      <c r="A135" s="52"/>
      <c r="B135" s="51"/>
      <c r="C135" s="25"/>
      <c r="D135" s="82"/>
      <c r="E135" s="25"/>
      <c r="F135" s="26"/>
      <c r="G135" s="27"/>
      <c r="H135" s="24"/>
      <c r="I135" s="59"/>
      <c r="J135" s="60"/>
      <c r="K135" s="61"/>
      <c r="L135" s="62"/>
      <c r="M135" s="374"/>
    </row>
    <row r="136" spans="1:13" ht="15" customHeight="1">
      <c r="A136" s="53"/>
      <c r="B136" s="114"/>
      <c r="C136" s="72"/>
      <c r="D136" s="83"/>
      <c r="E136" s="29"/>
      <c r="F136" s="30"/>
      <c r="G136" s="31"/>
      <c r="H136" s="28"/>
      <c r="I136" s="66"/>
      <c r="J136" s="67"/>
      <c r="K136" s="68">
        <f>IF(J136="",0,INT($I136*$J136))</f>
        <v>0</v>
      </c>
      <c r="L136" s="127"/>
      <c r="M136" s="374"/>
    </row>
    <row r="137" spans="1:13" ht="15" customHeight="1">
      <c r="A137" s="52"/>
      <c r="B137" s="51"/>
      <c r="C137" s="25"/>
      <c r="D137" s="82"/>
      <c r="E137" s="25"/>
      <c r="F137" s="26"/>
      <c r="G137" s="27"/>
      <c r="H137" s="24"/>
      <c r="I137" s="59"/>
      <c r="J137" s="60"/>
      <c r="K137" s="61"/>
      <c r="L137" s="62"/>
      <c r="M137" s="374"/>
    </row>
    <row r="138" spans="1:13" ht="15" customHeight="1">
      <c r="A138" s="53"/>
      <c r="B138" s="114"/>
      <c r="C138" s="72"/>
      <c r="D138" s="83"/>
      <c r="E138" s="29"/>
      <c r="F138" s="30"/>
      <c r="G138" s="31"/>
      <c r="H138" s="28"/>
      <c r="I138" s="66"/>
      <c r="J138" s="67"/>
      <c r="K138" s="68">
        <f>IF(J138="",0,INT($I138*$J138))</f>
        <v>0</v>
      </c>
      <c r="L138" s="127"/>
      <c r="M138" s="374"/>
    </row>
    <row r="139" spans="1:13" ht="15" customHeight="1">
      <c r="A139" s="52"/>
      <c r="B139" s="51"/>
      <c r="C139" s="25"/>
      <c r="D139" s="82"/>
      <c r="E139" s="25"/>
      <c r="F139" s="26"/>
      <c r="G139" s="27"/>
      <c r="H139" s="24"/>
      <c r="I139" s="59"/>
      <c r="J139" s="60"/>
      <c r="K139" s="61"/>
      <c r="L139" s="62"/>
      <c r="M139" s="374"/>
    </row>
    <row r="140" spans="1:13" ht="15" customHeight="1">
      <c r="A140" s="53"/>
      <c r="B140" s="114"/>
      <c r="C140" s="72"/>
      <c r="D140" s="83"/>
      <c r="E140" s="29"/>
      <c r="F140" s="30"/>
      <c r="G140" s="31"/>
      <c r="H140" s="28"/>
      <c r="I140" s="66"/>
      <c r="J140" s="67"/>
      <c r="K140" s="68">
        <f>IF(J140="",0,INT($I140*$J140))</f>
        <v>0</v>
      </c>
      <c r="L140" s="127"/>
      <c r="M140" s="374"/>
    </row>
    <row r="141" spans="1:13" ht="15" customHeight="1">
      <c r="A141" s="52"/>
      <c r="B141" s="51"/>
      <c r="C141" s="25"/>
      <c r="D141" s="82"/>
      <c r="E141" s="25"/>
      <c r="F141" s="26"/>
      <c r="G141" s="27"/>
      <c r="H141" s="24"/>
      <c r="I141" s="59"/>
      <c r="J141" s="60"/>
      <c r="K141" s="61"/>
      <c r="L141" s="62"/>
      <c r="M141" s="374"/>
    </row>
    <row r="142" spans="1:13" ht="15" customHeight="1">
      <c r="A142" s="53"/>
      <c r="B142" s="114"/>
      <c r="C142" s="72"/>
      <c r="D142" s="83"/>
      <c r="E142" s="29"/>
      <c r="F142" s="30"/>
      <c r="G142" s="31"/>
      <c r="H142" s="28"/>
      <c r="I142" s="66"/>
      <c r="J142" s="67"/>
      <c r="K142" s="68">
        <f>IF(J142="",0,INT($I142*$J142))</f>
        <v>0</v>
      </c>
      <c r="L142" s="127"/>
      <c r="M142" s="374"/>
    </row>
    <row r="143" spans="1:13" ht="15" customHeight="1">
      <c r="A143" s="52"/>
      <c r="B143" s="51"/>
      <c r="C143" s="25"/>
      <c r="D143" s="82"/>
      <c r="E143" s="25"/>
      <c r="F143" s="26"/>
      <c r="G143" s="27"/>
      <c r="H143" s="24"/>
      <c r="I143" s="59"/>
      <c r="J143" s="60"/>
      <c r="K143" s="61"/>
      <c r="L143" s="62"/>
      <c r="M143" s="374"/>
    </row>
    <row r="144" spans="1:13" ht="15" customHeight="1">
      <c r="A144" s="53"/>
      <c r="B144" s="114"/>
      <c r="C144" s="72"/>
      <c r="D144" s="83"/>
      <c r="E144" s="29"/>
      <c r="F144" s="30"/>
      <c r="G144" s="31"/>
      <c r="H144" s="28"/>
      <c r="I144" s="66"/>
      <c r="J144" s="67"/>
      <c r="K144" s="68">
        <f>IF(J144="",0,INT($I144*$J144))</f>
        <v>0</v>
      </c>
      <c r="L144" s="127"/>
      <c r="M144" s="374"/>
    </row>
    <row r="145" spans="1:13" ht="15" customHeight="1">
      <c r="A145" s="52"/>
      <c r="B145" s="51"/>
      <c r="C145" s="25"/>
      <c r="D145" s="82"/>
      <c r="E145" s="25"/>
      <c r="F145" s="26"/>
      <c r="G145" s="27"/>
      <c r="H145" s="24"/>
      <c r="I145" s="59"/>
      <c r="J145" s="60"/>
      <c r="K145" s="61"/>
      <c r="L145" s="62"/>
      <c r="M145" s="374"/>
    </row>
    <row r="146" spans="1:13" ht="15" customHeight="1">
      <c r="A146" s="53"/>
      <c r="B146" s="114"/>
      <c r="C146" s="72"/>
      <c r="D146" s="83"/>
      <c r="E146" s="29"/>
      <c r="F146" s="30"/>
      <c r="G146" s="31"/>
      <c r="H146" s="28"/>
      <c r="I146" s="66"/>
      <c r="J146" s="67"/>
      <c r="K146" s="68">
        <f>IF(J146="",0,INT($I146*$J146))</f>
        <v>0</v>
      </c>
      <c r="L146" s="127"/>
      <c r="M146" s="374"/>
    </row>
    <row r="147" spans="1:13" ht="15" customHeight="1">
      <c r="A147" s="52"/>
      <c r="B147" s="51"/>
      <c r="C147" s="25"/>
      <c r="D147" s="82"/>
      <c r="E147" s="25"/>
      <c r="F147" s="26"/>
      <c r="G147" s="27"/>
      <c r="H147" s="24"/>
      <c r="I147" s="59"/>
      <c r="J147" s="60"/>
      <c r="K147" s="61"/>
      <c r="L147" s="62"/>
      <c r="M147" s="374"/>
    </row>
    <row r="148" spans="1:13" ht="15" customHeight="1">
      <c r="A148" s="53"/>
      <c r="B148" s="114"/>
      <c r="C148" s="72"/>
      <c r="D148" s="83"/>
      <c r="E148" s="29"/>
      <c r="F148" s="30"/>
      <c r="G148" s="31"/>
      <c r="H148" s="28"/>
      <c r="I148" s="66"/>
      <c r="J148" s="67"/>
      <c r="K148" s="68">
        <f>IF(J148="",0,INT($I148*$J148))</f>
        <v>0</v>
      </c>
      <c r="L148" s="127"/>
      <c r="M148" s="374"/>
    </row>
    <row r="149" spans="1:13" ht="15" customHeight="1">
      <c r="A149" s="52"/>
      <c r="B149" s="51"/>
      <c r="C149" s="25"/>
      <c r="D149" s="82"/>
      <c r="E149" s="25"/>
      <c r="F149" s="26"/>
      <c r="G149" s="27"/>
      <c r="H149" s="24"/>
      <c r="I149" s="59"/>
      <c r="J149" s="60"/>
      <c r="K149" s="61"/>
      <c r="L149" s="62"/>
      <c r="M149" s="374"/>
    </row>
    <row r="150" spans="1:13" ht="15" customHeight="1">
      <c r="A150" s="53"/>
      <c r="B150" s="114"/>
      <c r="C150" s="72"/>
      <c r="D150" s="83"/>
      <c r="E150" s="29"/>
      <c r="F150" s="30"/>
      <c r="G150" s="31"/>
      <c r="H150" s="28"/>
      <c r="I150" s="66"/>
      <c r="J150" s="67"/>
      <c r="K150" s="68">
        <f>IF(J150="",0,INT($I150*$J150))</f>
        <v>0</v>
      </c>
      <c r="L150" s="127"/>
      <c r="M150" s="374"/>
    </row>
    <row r="151" spans="1:13" ht="15" customHeight="1">
      <c r="A151" s="52"/>
      <c r="B151" s="51"/>
      <c r="C151" s="25"/>
      <c r="D151" s="82"/>
      <c r="E151" s="25"/>
      <c r="F151" s="26"/>
      <c r="G151" s="27"/>
      <c r="H151" s="24"/>
      <c r="I151" s="59"/>
      <c r="J151" s="60"/>
      <c r="K151" s="61"/>
      <c r="L151" s="62"/>
      <c r="M151" s="374"/>
    </row>
    <row r="152" spans="1:13" ht="15" customHeight="1">
      <c r="A152" s="53"/>
      <c r="B152" s="114"/>
      <c r="C152" s="72"/>
      <c r="D152" s="83"/>
      <c r="E152" s="29"/>
      <c r="F152" s="30"/>
      <c r="G152" s="31"/>
      <c r="H152" s="28"/>
      <c r="I152" s="66"/>
      <c r="J152" s="67"/>
      <c r="K152" s="68">
        <f>IF(J152="",0,INT($I152*$J152))</f>
        <v>0</v>
      </c>
      <c r="L152" s="127"/>
      <c r="M152" s="374"/>
    </row>
    <row r="153" spans="1:13" ht="15" customHeight="1">
      <c r="A153" s="52"/>
      <c r="B153" s="51"/>
      <c r="C153" s="25"/>
      <c r="D153" s="82"/>
      <c r="E153" s="25"/>
      <c r="F153" s="26"/>
      <c r="G153" s="27"/>
      <c r="H153" s="24"/>
      <c r="I153" s="59"/>
      <c r="J153" s="60"/>
      <c r="K153" s="61"/>
      <c r="L153" s="62"/>
      <c r="M153" s="374"/>
    </row>
    <row r="154" spans="1:13" ht="15" customHeight="1">
      <c r="A154" s="53"/>
      <c r="B154" s="114"/>
      <c r="C154" s="72"/>
      <c r="D154" s="83"/>
      <c r="E154" s="29"/>
      <c r="F154" s="30"/>
      <c r="G154" s="31"/>
      <c r="H154" s="28"/>
      <c r="I154" s="66"/>
      <c r="J154" s="67"/>
      <c r="K154" s="68">
        <f>IF(J154="",0,INT($I154*$J154))</f>
        <v>0</v>
      </c>
      <c r="L154" s="127"/>
      <c r="M154" s="374"/>
    </row>
    <row r="155" spans="1:13" ht="15" customHeight="1">
      <c r="A155" s="52"/>
      <c r="B155" s="24"/>
      <c r="C155" s="25"/>
      <c r="D155" s="82"/>
      <c r="E155" s="25"/>
      <c r="F155" s="26"/>
      <c r="G155" s="27"/>
      <c r="H155" s="24"/>
      <c r="I155" s="59"/>
      <c r="J155" s="60"/>
      <c r="K155" s="61"/>
      <c r="L155" s="62"/>
      <c r="M155" s="374"/>
    </row>
    <row r="156" spans="1:13" ht="15" customHeight="1">
      <c r="A156" s="53"/>
      <c r="B156" s="28"/>
      <c r="C156" s="72" t="s">
        <v>1596</v>
      </c>
      <c r="D156" s="83"/>
      <c r="E156" s="29"/>
      <c r="F156" s="30"/>
      <c r="G156" s="31"/>
      <c r="H156" s="28"/>
      <c r="I156" s="66"/>
      <c r="J156" s="67">
        <f>IF(S156&gt;0,S156,IF(ISERROR(W156),"",W156))</f>
        <v>0</v>
      </c>
      <c r="K156" s="68">
        <f>IF(J156="",0,INT($I156*$J156))</f>
        <v>0</v>
      </c>
      <c r="L156" s="69"/>
      <c r="M156" s="374"/>
    </row>
    <row r="157" spans="1:13" ht="15" customHeight="1">
      <c r="A157" s="52"/>
      <c r="B157" s="24"/>
      <c r="C157" s="25"/>
      <c r="D157" s="82"/>
      <c r="E157" s="25"/>
      <c r="F157" s="26"/>
      <c r="G157" s="27"/>
      <c r="H157" s="24"/>
      <c r="I157" s="59"/>
      <c r="J157" s="60"/>
      <c r="K157" s="61"/>
      <c r="L157" s="62"/>
      <c r="M157" s="374"/>
    </row>
    <row r="158" spans="1:13" ht="15" customHeight="1">
      <c r="A158" s="53"/>
      <c r="B158" s="28"/>
      <c r="C158" s="72" t="s">
        <v>61</v>
      </c>
      <c r="D158" s="83"/>
      <c r="E158" s="29" t="s">
        <v>302</v>
      </c>
      <c r="F158" s="30"/>
      <c r="G158" s="31"/>
      <c r="H158" s="28" t="s">
        <v>307</v>
      </c>
      <c r="I158" s="66">
        <v>20.100000000000001</v>
      </c>
      <c r="J158" s="67">
        <f>IF(S158&gt;0,S158,IF(ISERROR(W158),"",W158))</f>
        <v>0</v>
      </c>
      <c r="K158" s="68">
        <f>IF(J158="",0,INT($I158*$J158))</f>
        <v>0</v>
      </c>
      <c r="L158" s="69"/>
      <c r="M158" s="374"/>
    </row>
    <row r="159" spans="1:13" ht="15" customHeight="1">
      <c r="A159" s="52"/>
      <c r="B159" s="24"/>
      <c r="C159" s="25"/>
      <c r="D159" s="82"/>
      <c r="E159" s="25"/>
      <c r="F159" s="26"/>
      <c r="G159" s="27"/>
      <c r="H159" s="24"/>
      <c r="I159" s="59"/>
      <c r="J159" s="60"/>
      <c r="K159" s="61"/>
      <c r="L159" s="62"/>
      <c r="M159" s="374"/>
    </row>
    <row r="160" spans="1:13" ht="15" customHeight="1">
      <c r="A160" s="53"/>
      <c r="B160" s="28"/>
      <c r="C160" s="72" t="s">
        <v>86</v>
      </c>
      <c r="D160" s="83"/>
      <c r="E160" s="29" t="s">
        <v>302</v>
      </c>
      <c r="F160" s="30"/>
      <c r="G160" s="31"/>
      <c r="H160" s="28" t="s">
        <v>307</v>
      </c>
      <c r="I160" s="66">
        <v>20.100000000000001</v>
      </c>
      <c r="J160" s="67">
        <f>IF(S160&gt;0,S160,IF(ISERROR(W160),"",W160))</f>
        <v>0</v>
      </c>
      <c r="K160" s="68">
        <f>IF(J160="",0,INT($I160*$J160))</f>
        <v>0</v>
      </c>
      <c r="L160" s="127"/>
      <c r="M160" s="374"/>
    </row>
    <row r="161" spans="1:13" ht="15" customHeight="1">
      <c r="A161" s="52"/>
      <c r="B161" s="24"/>
      <c r="C161" s="25"/>
      <c r="D161" s="82"/>
      <c r="E161" s="25"/>
      <c r="F161" s="26"/>
      <c r="G161" s="27"/>
      <c r="H161" s="24"/>
      <c r="I161" s="59"/>
      <c r="J161" s="60"/>
      <c r="K161" s="61"/>
      <c r="L161" s="62"/>
      <c r="M161" s="374"/>
    </row>
    <row r="162" spans="1:13" ht="15" customHeight="1">
      <c r="A162" s="53"/>
      <c r="B162" s="28"/>
      <c r="C162" s="72" t="s">
        <v>85</v>
      </c>
      <c r="D162" s="83"/>
      <c r="E162" s="29" t="s">
        <v>302</v>
      </c>
      <c r="F162" s="30"/>
      <c r="G162" s="31"/>
      <c r="H162" s="28" t="s">
        <v>307</v>
      </c>
      <c r="I162" s="66">
        <v>20.100000000000001</v>
      </c>
      <c r="J162" s="67">
        <f>IF(S162&gt;0,S162,IF(ISERROR(W162),"",W162))</f>
        <v>0</v>
      </c>
      <c r="K162" s="68">
        <f>IF(J162="",0,INT($I162*$J162))</f>
        <v>0</v>
      </c>
      <c r="L162" s="127"/>
      <c r="M162" s="374"/>
    </row>
    <row r="163" spans="1:13" ht="15" customHeight="1">
      <c r="A163" s="52"/>
      <c r="B163" s="24"/>
      <c r="C163" s="25"/>
      <c r="D163" s="82"/>
      <c r="E163" s="25"/>
      <c r="F163" s="26"/>
      <c r="G163" s="27"/>
      <c r="H163" s="24"/>
      <c r="I163" s="59"/>
      <c r="J163" s="60"/>
      <c r="K163" s="61"/>
      <c r="L163" s="62"/>
      <c r="M163" s="374"/>
    </row>
    <row r="164" spans="1:13" ht="15" customHeight="1">
      <c r="A164" s="53"/>
      <c r="B164" s="28"/>
      <c r="C164" s="72" t="s">
        <v>631</v>
      </c>
      <c r="D164" s="83"/>
      <c r="E164" s="29" t="s">
        <v>309</v>
      </c>
      <c r="F164" s="30"/>
      <c r="G164" s="31"/>
      <c r="H164" s="28" t="s">
        <v>310</v>
      </c>
      <c r="I164" s="66">
        <v>1</v>
      </c>
      <c r="J164" s="67">
        <f>IF(S164&gt;0,S164,IF(ISERROR(W164),"",W164))</f>
        <v>0</v>
      </c>
      <c r="K164" s="68">
        <f>IF(J164="",0,INT($I164*$J164))</f>
        <v>0</v>
      </c>
      <c r="L164" s="127"/>
      <c r="M164" s="374"/>
    </row>
    <row r="165" spans="1:13" ht="15" customHeight="1">
      <c r="A165" s="52"/>
      <c r="B165" s="24"/>
      <c r="C165" s="25"/>
      <c r="D165" s="82"/>
      <c r="E165" s="25"/>
      <c r="F165" s="26"/>
      <c r="G165" s="27"/>
      <c r="H165" s="24"/>
      <c r="I165" s="59"/>
      <c r="J165" s="60"/>
      <c r="K165" s="61"/>
      <c r="L165" s="62" t="str">
        <f>IF(R166&gt;0,R165,IF(AF166&gt;0,CONCATENATE("見積"),IF(R166=0,"")))</f>
        <v/>
      </c>
      <c r="M165" s="374"/>
    </row>
    <row r="166" spans="1:13" ht="15" customHeight="1">
      <c r="A166" s="53"/>
      <c r="B166" s="28"/>
      <c r="C166" s="72"/>
      <c r="D166" s="83"/>
      <c r="E166" s="29"/>
      <c r="F166" s="30"/>
      <c r="G166" s="31"/>
      <c r="H166" s="28"/>
      <c r="I166" s="66"/>
      <c r="J166" s="67">
        <f>IF(S166&gt;0,S166,IF(ISERROR(W166),"",W166))</f>
        <v>0</v>
      </c>
      <c r="K166" s="68">
        <f>IF(J166="",0,INT($I166*$J166))</f>
        <v>0</v>
      </c>
      <c r="L166" s="69"/>
      <c r="M166" s="374"/>
    </row>
    <row r="167" spans="1:13" ht="15" customHeight="1">
      <c r="A167" s="52"/>
      <c r="B167" s="24"/>
      <c r="C167" s="25"/>
      <c r="D167" s="82"/>
      <c r="E167" s="25"/>
      <c r="F167" s="26"/>
      <c r="G167" s="27"/>
      <c r="H167" s="24"/>
      <c r="I167" s="59"/>
      <c r="J167" s="60"/>
      <c r="K167" s="61"/>
      <c r="L167" s="62" t="str">
        <f>IF(R168&gt;0,R167,IF(AF168&gt;0,CONCATENATE("見積"),IF(R168=0,"")))</f>
        <v/>
      </c>
      <c r="M167" s="374"/>
    </row>
    <row r="168" spans="1:13" ht="15" customHeight="1">
      <c r="A168" s="53"/>
      <c r="B168" s="28"/>
      <c r="C168" s="72"/>
      <c r="D168" s="83"/>
      <c r="E168" s="29"/>
      <c r="F168" s="30"/>
      <c r="G168" s="31"/>
      <c r="H168" s="28"/>
      <c r="I168" s="66"/>
      <c r="J168" s="67">
        <f>IF(S168&gt;0,S168,IF(ISERROR(W168),"",W168))</f>
        <v>0</v>
      </c>
      <c r="K168" s="68">
        <f>IF(J168="",0,INT($I168*$J168))</f>
        <v>0</v>
      </c>
      <c r="L168" s="69"/>
      <c r="M168" s="374"/>
    </row>
    <row r="169" spans="1:13" ht="15" customHeight="1">
      <c r="A169" s="52"/>
      <c r="B169" s="24"/>
      <c r="C169" s="25"/>
      <c r="D169" s="82"/>
      <c r="E169" s="25"/>
      <c r="F169" s="26"/>
      <c r="G169" s="27"/>
      <c r="H169" s="24"/>
      <c r="I169" s="59"/>
      <c r="J169" s="60"/>
      <c r="K169" s="61"/>
      <c r="L169" s="62" t="str">
        <f>IF(R170&gt;0,R169,IF(AF170&gt;0,CONCATENATE("見積"),IF(R170=0,"")))</f>
        <v/>
      </c>
      <c r="M169" s="374"/>
    </row>
    <row r="170" spans="1:13" ht="15" customHeight="1">
      <c r="A170" s="53"/>
      <c r="B170" s="28"/>
      <c r="C170" s="72"/>
      <c r="D170" s="83"/>
      <c r="E170" s="29"/>
      <c r="F170" s="30"/>
      <c r="G170" s="31"/>
      <c r="H170" s="28"/>
      <c r="I170" s="66"/>
      <c r="J170" s="67">
        <f>IF(S170&gt;0,S170,IF(ISERROR(W170),"",W170))</f>
        <v>0</v>
      </c>
      <c r="K170" s="68">
        <f>IF(J170="",0,INT($I170*$J170))</f>
        <v>0</v>
      </c>
      <c r="L170" s="69"/>
      <c r="M170" s="374"/>
    </row>
    <row r="171" spans="1:13" ht="15" customHeight="1">
      <c r="A171" s="52"/>
      <c r="B171" s="51"/>
      <c r="C171" s="25"/>
      <c r="D171" s="82"/>
      <c r="E171" s="25"/>
      <c r="F171" s="26"/>
      <c r="G171" s="27"/>
      <c r="H171" s="24"/>
      <c r="I171" s="59"/>
      <c r="J171" s="60"/>
      <c r="K171" s="61"/>
      <c r="L171" s="62" t="str">
        <f>IF(R172&gt;0,R171,IF(AF172&gt;0,CONCATENATE("見積"),IF(R172=0,"")))</f>
        <v/>
      </c>
      <c r="M171" s="374"/>
    </row>
    <row r="172" spans="1:13" ht="15" customHeight="1">
      <c r="A172" s="53"/>
      <c r="B172" s="114"/>
      <c r="C172" s="72"/>
      <c r="D172" s="83"/>
      <c r="E172" s="29"/>
      <c r="F172" s="30"/>
      <c r="G172" s="31"/>
      <c r="H172" s="28"/>
      <c r="I172" s="66"/>
      <c r="J172" s="67">
        <f>IF(S172&gt;0,S172,IF(ISERROR(W172),"",W172))</f>
        <v>0</v>
      </c>
      <c r="K172" s="68">
        <f>IF(J172="",0,INT($I172*$J172))</f>
        <v>0</v>
      </c>
      <c r="L172" s="69"/>
      <c r="M172" s="374"/>
    </row>
    <row r="173" spans="1:13" ht="15" customHeight="1">
      <c r="A173" s="52"/>
      <c r="B173" s="24"/>
      <c r="C173" s="25"/>
      <c r="D173" s="82"/>
      <c r="E173" s="25"/>
      <c r="F173" s="26"/>
      <c r="G173" s="27"/>
      <c r="H173" s="24"/>
      <c r="I173" s="59"/>
      <c r="J173" s="60"/>
      <c r="K173" s="61"/>
      <c r="L173" s="62" t="str">
        <f>IF(R174&gt;0,R173,IF(AF174&gt;0,CONCATENATE("見積"),IF(R174=0,"")))</f>
        <v/>
      </c>
      <c r="M173" s="374"/>
    </row>
    <row r="174" spans="1:13" ht="15" customHeight="1">
      <c r="A174" s="53"/>
      <c r="B174" s="28"/>
      <c r="C174" s="72"/>
      <c r="D174" s="83"/>
      <c r="E174" s="29"/>
      <c r="F174" s="30"/>
      <c r="G174" s="31"/>
      <c r="H174" s="28"/>
      <c r="I174" s="66"/>
      <c r="J174" s="67">
        <f>IF(S174&gt;0,S174,IF(ISERROR(W174),"",W174))</f>
        <v>0</v>
      </c>
      <c r="K174" s="68">
        <f>IF(J174="",0,INT($I174*$J174))</f>
        <v>0</v>
      </c>
      <c r="L174" s="69"/>
      <c r="M174" s="374"/>
    </row>
    <row r="175" spans="1:13" ht="15" customHeight="1">
      <c r="A175" s="52"/>
      <c r="B175" s="51"/>
      <c r="C175" s="25"/>
      <c r="D175" s="82"/>
      <c r="E175" s="25"/>
      <c r="F175" s="26"/>
      <c r="G175" s="27"/>
      <c r="H175" s="24"/>
      <c r="I175" s="59"/>
      <c r="J175" s="60"/>
      <c r="K175" s="61"/>
      <c r="L175" s="62" t="str">
        <f>IF(R176&gt;0,R175,IF(AF176&gt;0,CONCATENATE("見積"),IF(R176=0,"")))</f>
        <v/>
      </c>
      <c r="M175" s="374"/>
    </row>
    <row r="176" spans="1:13" ht="15" customHeight="1">
      <c r="A176" s="53"/>
      <c r="B176" s="114"/>
      <c r="C176" s="72"/>
      <c r="D176" s="83"/>
      <c r="E176" s="29"/>
      <c r="F176" s="30"/>
      <c r="G176" s="31"/>
      <c r="H176" s="28"/>
      <c r="I176" s="66"/>
      <c r="J176" s="67">
        <f>IF(S176&gt;0,S176,IF(ISERROR(W176),"",W176))</f>
        <v>0</v>
      </c>
      <c r="K176" s="68">
        <f>IF(J176="",0,INT($I176*$J176))</f>
        <v>0</v>
      </c>
      <c r="L176" s="69"/>
      <c r="M176" s="374"/>
    </row>
    <row r="177" spans="1:13" ht="15" customHeight="1">
      <c r="A177" s="52"/>
      <c r="B177" s="24"/>
      <c r="C177" s="25"/>
      <c r="D177" s="82"/>
      <c r="E177" s="25"/>
      <c r="F177" s="26"/>
      <c r="G177" s="27"/>
      <c r="H177" s="24"/>
      <c r="I177" s="59"/>
      <c r="J177" s="60"/>
      <c r="K177" s="61"/>
      <c r="L177" s="62" t="str">
        <f>IF(R178&gt;0,R177,IF(AF178&gt;0,CONCATENATE("見積"),IF(R178=0,"")))</f>
        <v/>
      </c>
      <c r="M177" s="374"/>
    </row>
    <row r="178" spans="1:13" ht="15" customHeight="1">
      <c r="A178" s="53"/>
      <c r="B178" s="28"/>
      <c r="C178" s="72"/>
      <c r="D178" s="83"/>
      <c r="E178" s="29"/>
      <c r="F178" s="30"/>
      <c r="G178" s="31"/>
      <c r="H178" s="28"/>
      <c r="I178" s="66"/>
      <c r="J178" s="67">
        <f>IF(S178&gt;0,S178,IF(ISERROR(W178),"",W178))</f>
        <v>0</v>
      </c>
      <c r="K178" s="68">
        <f>IF(J178="",0,INT($I178*$J178))</f>
        <v>0</v>
      </c>
      <c r="L178" s="69"/>
      <c r="M178" s="374"/>
    </row>
    <row r="179" spans="1:13" ht="15" customHeight="1">
      <c r="A179" s="52"/>
      <c r="B179" s="24"/>
      <c r="C179" s="25"/>
      <c r="D179" s="82"/>
      <c r="E179" s="25"/>
      <c r="F179" s="26"/>
      <c r="G179" s="27"/>
      <c r="H179" s="24"/>
      <c r="I179" s="59"/>
      <c r="J179" s="60"/>
      <c r="K179" s="61"/>
      <c r="L179" s="62" t="str">
        <f>IF(R180&gt;0,R179,IF(AF180&gt;0,CONCATENATE("見積"),IF(R180=0,"")))</f>
        <v/>
      </c>
      <c r="M179" s="374"/>
    </row>
    <row r="180" spans="1:13" ht="15" customHeight="1">
      <c r="A180" s="53"/>
      <c r="B180" s="28"/>
      <c r="C180" s="72"/>
      <c r="D180" s="83"/>
      <c r="E180" s="29"/>
      <c r="F180" s="30"/>
      <c r="G180" s="31"/>
      <c r="H180" s="28"/>
      <c r="I180" s="66"/>
      <c r="J180" s="67">
        <f>IF(S180&gt;0,S180,IF(ISERROR(W180),"",W180))</f>
        <v>0</v>
      </c>
      <c r="K180" s="68">
        <f>IF(J180="",0,INT($I180*$J180))</f>
        <v>0</v>
      </c>
      <c r="L180" s="69"/>
      <c r="M180" s="374"/>
    </row>
    <row r="181" spans="1:13" ht="15" customHeight="1">
      <c r="A181" s="52"/>
      <c r="B181" s="24"/>
      <c r="C181" s="25"/>
      <c r="D181" s="82"/>
      <c r="E181" s="25"/>
      <c r="F181" s="26"/>
      <c r="G181" s="27"/>
      <c r="H181" s="24"/>
      <c r="I181" s="59"/>
      <c r="J181" s="60"/>
      <c r="K181" s="61"/>
      <c r="L181" s="62" t="str">
        <f>IF(R182&gt;0,R181,IF(AF182&gt;0,CONCATENATE("見積"),IF(R182=0,"")))</f>
        <v/>
      </c>
      <c r="M181" s="374"/>
    </row>
    <row r="182" spans="1:13" ht="15" customHeight="1">
      <c r="A182" s="53"/>
      <c r="B182" s="28"/>
      <c r="C182" s="72"/>
      <c r="D182" s="83"/>
      <c r="E182" s="29"/>
      <c r="F182" s="30"/>
      <c r="G182" s="31"/>
      <c r="H182" s="28"/>
      <c r="I182" s="66"/>
      <c r="J182" s="67">
        <f>IF(S182&gt;0,S182,IF(ISERROR(W182),"",W182))</f>
        <v>0</v>
      </c>
      <c r="K182" s="68">
        <f>IF(J182="",0,INT($I182*$J182))</f>
        <v>0</v>
      </c>
      <c r="L182" s="69"/>
      <c r="M182" s="374"/>
    </row>
    <row r="183" spans="1:13" ht="15" customHeight="1">
      <c r="A183" s="52"/>
      <c r="B183" s="24"/>
      <c r="C183" s="25"/>
      <c r="D183" s="82"/>
      <c r="E183" s="25"/>
      <c r="F183" s="26"/>
      <c r="G183" s="27"/>
      <c r="H183" s="24"/>
      <c r="I183" s="59"/>
      <c r="J183" s="60"/>
      <c r="K183" s="61"/>
      <c r="L183" s="62" t="str">
        <f>IF(R184&gt;0,R183,IF(AF184&gt;0,CONCATENATE("見積"),IF(R184=0,"")))</f>
        <v/>
      </c>
      <c r="M183" s="374"/>
    </row>
    <row r="184" spans="1:13" ht="15" customHeight="1">
      <c r="A184" s="53"/>
      <c r="B184" s="28"/>
      <c r="C184" s="72"/>
      <c r="D184" s="83"/>
      <c r="E184" s="29"/>
      <c r="F184" s="30"/>
      <c r="G184" s="31"/>
      <c r="H184" s="28"/>
      <c r="I184" s="66"/>
      <c r="J184" s="67">
        <f>IF(S184&gt;0,S184,IF(ISERROR(W184),"",W184))</f>
        <v>0</v>
      </c>
      <c r="K184" s="68">
        <f>IF(J184="",0,INT($I184*$J184))</f>
        <v>0</v>
      </c>
      <c r="L184" s="69"/>
      <c r="M184" s="374"/>
    </row>
    <row r="185" spans="1:13" ht="15" customHeight="1">
      <c r="A185" s="52"/>
      <c r="B185" s="24"/>
      <c r="C185" s="25"/>
      <c r="D185" s="82"/>
      <c r="E185" s="25"/>
      <c r="F185" s="26"/>
      <c r="G185" s="27"/>
      <c r="H185" s="24"/>
      <c r="I185" s="59"/>
      <c r="J185" s="60"/>
      <c r="K185" s="61"/>
      <c r="L185" s="62" t="str">
        <f>IF(R186&gt;0,R185,IF(AF186&gt;0,CONCATENATE("見積"),IF(R186=0,"")))</f>
        <v/>
      </c>
      <c r="M185" s="374"/>
    </row>
    <row r="186" spans="1:13" ht="15" customHeight="1">
      <c r="A186" s="53"/>
      <c r="B186" s="28"/>
      <c r="C186" s="72"/>
      <c r="D186" s="83"/>
      <c r="E186" s="29"/>
      <c r="F186" s="30"/>
      <c r="G186" s="31"/>
      <c r="H186" s="28"/>
      <c r="I186" s="66"/>
      <c r="J186" s="67">
        <f>IF(S186&gt;0,S186,IF(ISERROR(W186),"",W186))</f>
        <v>0</v>
      </c>
      <c r="K186" s="68">
        <f>IF(J186="",0,INT($I186*$J186))</f>
        <v>0</v>
      </c>
      <c r="L186" s="69"/>
      <c r="M186" s="374"/>
    </row>
    <row r="187" spans="1:13" ht="15" customHeight="1">
      <c r="A187" s="52"/>
      <c r="B187" s="24"/>
      <c r="C187" s="25"/>
      <c r="D187" s="82"/>
      <c r="E187" s="25"/>
      <c r="F187" s="26"/>
      <c r="G187" s="27"/>
      <c r="H187" s="24"/>
      <c r="I187" s="59"/>
      <c r="J187" s="60"/>
      <c r="K187" s="61"/>
      <c r="L187" s="62" t="str">
        <f>IF(R188&gt;0,R187,IF(AF188&gt;0,CONCATENATE("見積"),IF(R188=0,"")))</f>
        <v/>
      </c>
      <c r="M187" s="374"/>
    </row>
    <row r="188" spans="1:13" ht="15" customHeight="1">
      <c r="A188" s="53"/>
      <c r="B188" s="28"/>
      <c r="C188" s="72"/>
      <c r="D188" s="83"/>
      <c r="E188" s="29"/>
      <c r="F188" s="30"/>
      <c r="G188" s="31"/>
      <c r="H188" s="28"/>
      <c r="I188" s="66"/>
      <c r="J188" s="67">
        <f>IF(S188&gt;0,S188,IF(ISERROR(W188),"",W188))</f>
        <v>0</v>
      </c>
      <c r="K188" s="68">
        <f>IF(J188="",0,INT($I188*$J188))</f>
        <v>0</v>
      </c>
      <c r="L188" s="69"/>
      <c r="M188" s="374"/>
    </row>
    <row r="189" spans="1:13" ht="15" customHeight="1">
      <c r="A189" s="52"/>
      <c r="B189" s="24"/>
      <c r="C189" s="25"/>
      <c r="D189" s="82"/>
      <c r="E189" s="25"/>
      <c r="F189" s="26"/>
      <c r="G189" s="27"/>
      <c r="H189" s="24"/>
      <c r="I189" s="59"/>
      <c r="J189" s="60"/>
      <c r="K189" s="61"/>
      <c r="L189" s="62" t="str">
        <f>IF(R190&gt;0,R189,IF(AF190&gt;0,CONCATENATE("見積"),IF(R190=0,"")))</f>
        <v/>
      </c>
      <c r="M189" s="374"/>
    </row>
    <row r="190" spans="1:13" ht="15" customHeight="1">
      <c r="A190" s="53"/>
      <c r="B190" s="28"/>
      <c r="C190" s="72"/>
      <c r="D190" s="83"/>
      <c r="E190" s="29"/>
      <c r="F190" s="30"/>
      <c r="G190" s="31"/>
      <c r="H190" s="28"/>
      <c r="I190" s="66"/>
      <c r="J190" s="67">
        <f>IF(S190&gt;0,S190,IF(ISERROR(W190),"",W190))</f>
        <v>0</v>
      </c>
      <c r="K190" s="68">
        <f>IF(J190="",0,INT($I190*$J190))</f>
        <v>0</v>
      </c>
      <c r="L190" s="69"/>
      <c r="M190" s="374"/>
    </row>
    <row r="191" spans="1:13" ht="15" customHeight="1">
      <c r="A191" s="52"/>
      <c r="B191" s="24"/>
      <c r="C191" s="25"/>
      <c r="D191" s="82"/>
      <c r="E191" s="25"/>
      <c r="F191" s="26"/>
      <c r="G191" s="27"/>
      <c r="H191" s="24"/>
      <c r="I191" s="59"/>
      <c r="J191" s="60"/>
      <c r="K191" s="61"/>
      <c r="L191" s="62" t="str">
        <f>IF(R192&gt;0,R191,IF(AF192&gt;0,CONCATENATE("見積"),IF(R192=0,"")))</f>
        <v/>
      </c>
      <c r="M191" s="374"/>
    </row>
    <row r="192" spans="1:13" ht="15" customHeight="1">
      <c r="A192" s="53"/>
      <c r="B192" s="28"/>
      <c r="C192" s="72"/>
      <c r="D192" s="83"/>
      <c r="E192" s="29"/>
      <c r="F192" s="30"/>
      <c r="G192" s="31"/>
      <c r="H192" s="28"/>
      <c r="I192" s="66"/>
      <c r="J192" s="67">
        <f>IF(S192&gt;0,S192,IF(ISERROR(W192),"",W192))</f>
        <v>0</v>
      </c>
      <c r="K192" s="68">
        <f>IF(J192="",0,INT($I192*$J192))</f>
        <v>0</v>
      </c>
      <c r="L192" s="69"/>
      <c r="M192" s="374"/>
    </row>
    <row r="193" spans="1:13" ht="15" customHeight="1">
      <c r="A193" s="52"/>
      <c r="B193" s="24"/>
      <c r="C193" s="25"/>
      <c r="D193" s="82"/>
      <c r="E193" s="25"/>
      <c r="F193" s="26"/>
      <c r="G193" s="27"/>
      <c r="H193" s="24"/>
      <c r="I193" s="77"/>
      <c r="J193" s="78"/>
      <c r="K193" s="61"/>
      <c r="L193" s="62"/>
      <c r="M193" s="374"/>
    </row>
    <row r="194" spans="1:13" ht="15" customHeight="1">
      <c r="A194" s="53"/>
      <c r="B194" s="28"/>
      <c r="C194" s="86" t="s">
        <v>653</v>
      </c>
      <c r="D194" s="84"/>
      <c r="E194" s="29"/>
      <c r="F194" s="30"/>
      <c r="G194" s="31"/>
      <c r="H194" s="28"/>
      <c r="I194" s="80"/>
      <c r="J194" s="81"/>
      <c r="K194" s="76">
        <f>SUM(K3:K193)</f>
        <v>0</v>
      </c>
      <c r="L194" s="69"/>
      <c r="M194" s="374"/>
    </row>
  </sheetData>
  <mergeCells count="9">
    <mergeCell ref="J1:J2"/>
    <mergeCell ref="K1:K2"/>
    <mergeCell ref="L1:L2"/>
    <mergeCell ref="M1:M2"/>
    <mergeCell ref="B1:D2"/>
    <mergeCell ref="E1:E2"/>
    <mergeCell ref="G1:G2"/>
    <mergeCell ref="H1:H2"/>
    <mergeCell ref="I1:I2"/>
  </mergeCells>
  <phoneticPr fontId="2"/>
  <conditionalFormatting sqref="A3:A194">
    <cfRule type="cellIs" dxfId="1248" priority="84" stopIfTrue="1" operator="between">
      <formula>0.9999</formula>
      <formula>1.0001</formula>
    </cfRule>
  </conditionalFormatting>
  <conditionalFormatting sqref="J8:K8 J10:K10 J12:K12 J14:K14 J16:K16 J18:K18 J20:K20 J22:K22 J24:K24 J26:K26 J28:K28 J30:K30 J32:K32 J34:K34 J36:K36 J38:K38 J40:K40 J42:K42 J44:K44 J46:K46 J48:K48 J50:K50 J52:K52 J54:K54 J56 J58 J60 J62 J64:K64 J66:K66 J68:K68 J70:K70 J72:K72 J74:K74 J76:K76 J78:K78 J80:K80 J82:K82 J84:K84 J86:K86 J88:K88">
    <cfRule type="expression" dxfId="1247" priority="34" stopIfTrue="1">
      <formula>ISERROR(J8)</formula>
    </cfRule>
  </conditionalFormatting>
  <conditionalFormatting sqref="J90:K90 J92:K92 J96:K96 J100:K100 J102:K102 J104:K104 J106:K106 J108:K108 J110:K110 J112:K112 J114:K114 J116:K116 J118:K118 J120:K120 J122:K122 J126:K126 J128:K128 J130:K130 J132:K132 J134:K134 J136:K136 J138:K138 J140:K140 J142:K142 J144:K144 J146:K146 J148:K148 J150:K150 J152:K152 J156:K156 J164:K164 J166:K178 J180:K180 J182:K182 J184:K184 J186:K186 J188:K188 J190:K190 J192:K192">
    <cfRule type="expression" dxfId="1246" priority="77" stopIfTrue="1">
      <formula>ISERROR(J90)</formula>
    </cfRule>
  </conditionalFormatting>
  <conditionalFormatting sqref="J94:K94 J124:K124 J154:K154">
    <cfRule type="expression" dxfId="1245" priority="82" stopIfTrue="1">
      <formula>ISERROR(J94)</formula>
    </cfRule>
  </conditionalFormatting>
  <conditionalFormatting sqref="J98:K98">
    <cfRule type="expression" dxfId="1244" priority="71" stopIfTrue="1">
      <formula>ISERROR(J98)</formula>
    </cfRule>
  </conditionalFormatting>
  <conditionalFormatting sqref="J158:K158">
    <cfRule type="expression" dxfId="1243" priority="52" stopIfTrue="1">
      <formula>ISERROR(J158)</formula>
    </cfRule>
  </conditionalFormatting>
  <conditionalFormatting sqref="J160:K160">
    <cfRule type="expression" dxfId="1242" priority="50" stopIfTrue="1">
      <formula>ISERROR(J160)</formula>
    </cfRule>
  </conditionalFormatting>
  <conditionalFormatting sqref="J162:K162">
    <cfRule type="expression" dxfId="1241" priority="48" stopIfTrue="1">
      <formula>ISERROR(J162)</formula>
    </cfRule>
  </conditionalFormatting>
  <conditionalFormatting sqref="K6">
    <cfRule type="expression" dxfId="1240" priority="87" stopIfTrue="1">
      <formula>ISERROR(K6)</formula>
    </cfRule>
  </conditionalFormatting>
  <conditionalFormatting sqref="K56:K62">
    <cfRule type="expression" dxfId="1239" priority="46" stopIfTrue="1">
      <formula>ISERROR(K56)</formula>
    </cfRule>
  </conditionalFormatting>
  <conditionalFormatting sqref="K194">
    <cfRule type="expression" dxfId="1238" priority="91" stopIfTrue="1">
      <formula>ISERROR(K194)</formula>
    </cfRule>
  </conditionalFormatting>
  <conditionalFormatting sqref="L5">
    <cfRule type="expression" dxfId="1237" priority="86" stopIfTrue="1">
      <formula>ISERROR(L5)</formula>
    </cfRule>
  </conditionalFormatting>
  <conditionalFormatting sqref="L7 L9 L11 L13 L15 L17 L19 L21">
    <cfRule type="expression" dxfId="1236" priority="33" stopIfTrue="1">
      <formula>ISERROR(L7)</formula>
    </cfRule>
  </conditionalFormatting>
  <conditionalFormatting sqref="L23 L27 L29 L37 L41 L45 L49">
    <cfRule type="expression" dxfId="1235" priority="70" stopIfTrue="1">
      <formula>ISERROR(L23)</formula>
    </cfRule>
  </conditionalFormatting>
  <conditionalFormatting sqref="L25">
    <cfRule type="expression" dxfId="1234" priority="20" stopIfTrue="1">
      <formula>ISERROR(L25)</formula>
    </cfRule>
  </conditionalFormatting>
  <conditionalFormatting sqref="L31">
    <cfRule type="expression" dxfId="1233" priority="19" stopIfTrue="1">
      <formula>ISERROR(L31)</formula>
    </cfRule>
  </conditionalFormatting>
  <conditionalFormatting sqref="L33">
    <cfRule type="expression" dxfId="1232" priority="18" stopIfTrue="1">
      <formula>ISERROR(L33)</formula>
    </cfRule>
  </conditionalFormatting>
  <conditionalFormatting sqref="L35">
    <cfRule type="expression" dxfId="1231" priority="17" stopIfTrue="1">
      <formula>ISERROR(L35)</formula>
    </cfRule>
  </conditionalFormatting>
  <conditionalFormatting sqref="L39">
    <cfRule type="expression" dxfId="1230" priority="16" stopIfTrue="1">
      <formula>ISERROR(L39)</formula>
    </cfRule>
  </conditionalFormatting>
  <conditionalFormatting sqref="L43">
    <cfRule type="expression" dxfId="1229" priority="15" stopIfTrue="1">
      <formula>ISERROR(L43)</formula>
    </cfRule>
  </conditionalFormatting>
  <conditionalFormatting sqref="L47">
    <cfRule type="expression" dxfId="1228" priority="14" stopIfTrue="1">
      <formula>ISERROR(L47)</formula>
    </cfRule>
  </conditionalFormatting>
  <conditionalFormatting sqref="L51">
    <cfRule type="expression" dxfId="1227" priority="13" stopIfTrue="1">
      <formula>ISERROR(L51)</formula>
    </cfRule>
  </conditionalFormatting>
  <conditionalFormatting sqref="L53">
    <cfRule type="expression" dxfId="1226" priority="12" stopIfTrue="1">
      <formula>ISERROR(L53)</formula>
    </cfRule>
  </conditionalFormatting>
  <conditionalFormatting sqref="L55">
    <cfRule type="expression" dxfId="1225" priority="11" stopIfTrue="1">
      <formula>ISERROR(L55)</formula>
    </cfRule>
  </conditionalFormatting>
  <conditionalFormatting sqref="L57">
    <cfRule type="expression" dxfId="1224" priority="10" stopIfTrue="1">
      <formula>ISERROR(L57)</formula>
    </cfRule>
  </conditionalFormatting>
  <conditionalFormatting sqref="L59">
    <cfRule type="expression" dxfId="1223" priority="9" stopIfTrue="1">
      <formula>ISERROR(L59)</formula>
    </cfRule>
  </conditionalFormatting>
  <conditionalFormatting sqref="L61 L63">
    <cfRule type="expression" dxfId="1222" priority="62" stopIfTrue="1">
      <formula>ISERROR(L61)</formula>
    </cfRule>
  </conditionalFormatting>
  <conditionalFormatting sqref="L65">
    <cfRule type="expression" dxfId="1221" priority="8" stopIfTrue="1">
      <formula>ISERROR(L65)</formula>
    </cfRule>
  </conditionalFormatting>
  <conditionalFormatting sqref="L67">
    <cfRule type="expression" dxfId="1220" priority="7" stopIfTrue="1">
      <formula>ISERROR(L67)</formula>
    </cfRule>
  </conditionalFormatting>
  <conditionalFormatting sqref="L69">
    <cfRule type="expression" dxfId="1219" priority="61" stopIfTrue="1">
      <formula>ISERROR(L69)</formula>
    </cfRule>
  </conditionalFormatting>
  <conditionalFormatting sqref="L71">
    <cfRule type="expression" dxfId="1218" priority="6" stopIfTrue="1">
      <formula>ISERROR(L71)</formula>
    </cfRule>
  </conditionalFormatting>
  <conditionalFormatting sqref="L73 L79 L81">
    <cfRule type="expression" dxfId="1217" priority="60" stopIfTrue="1">
      <formula>ISERROR(L73)</formula>
    </cfRule>
  </conditionalFormatting>
  <conditionalFormatting sqref="L75">
    <cfRule type="expression" dxfId="1216" priority="5" stopIfTrue="1">
      <formula>ISERROR(L75)</formula>
    </cfRule>
  </conditionalFormatting>
  <conditionalFormatting sqref="L77">
    <cfRule type="expression" dxfId="1215" priority="4" stopIfTrue="1">
      <formula>ISERROR(L77)</formula>
    </cfRule>
  </conditionalFormatting>
  <conditionalFormatting sqref="L83">
    <cfRule type="expression" dxfId="1214" priority="3" stopIfTrue="1">
      <formula>ISERROR(L83)</formula>
    </cfRule>
  </conditionalFormatting>
  <conditionalFormatting sqref="L85">
    <cfRule type="expression" dxfId="1213" priority="2" stopIfTrue="1">
      <formula>ISERROR(L85)</formula>
    </cfRule>
  </conditionalFormatting>
  <conditionalFormatting sqref="L87">
    <cfRule type="expression" dxfId="1212" priority="1" stopIfTrue="1">
      <formula>ISERROR(L87)</formula>
    </cfRule>
  </conditionalFormatting>
  <conditionalFormatting sqref="L89">
    <cfRule type="expression" dxfId="1211" priority="59" stopIfTrue="1">
      <formula>ISERROR(L89)</formula>
    </cfRule>
  </conditionalFormatting>
  <conditionalFormatting sqref="L91 L95 L155 L165 L167 L169 L171 L173 L175 L177 L179 L181 L183 L185 L187 L189 L191">
    <cfRule type="expression" dxfId="1210" priority="78" stopIfTrue="1">
      <formula>ISERROR(L91)</formula>
    </cfRule>
  </conditionalFormatting>
  <conditionalFormatting sqref="L93">
    <cfRule type="expression" dxfId="1209" priority="58" stopIfTrue="1">
      <formula>ISERROR(L93)</formula>
    </cfRule>
  </conditionalFormatting>
  <conditionalFormatting sqref="L97">
    <cfRule type="expression" dxfId="1208" priority="56" stopIfTrue="1">
      <formula>ISERROR(L97)</formula>
    </cfRule>
  </conditionalFormatting>
  <conditionalFormatting sqref="L99 L101 L103 L105 L107 L109 L111 L113 L115 L117 L119 L121 L123 L125 L127 L129 L131 L133 L135 L137 L139 L141 L143 L145 L147 L149 L151 L153">
    <cfRule type="expression" dxfId="1207" priority="64" stopIfTrue="1">
      <formula>ISERROR(L99)</formula>
    </cfRule>
  </conditionalFormatting>
  <conditionalFormatting sqref="L157">
    <cfRule type="expression" dxfId="1206" priority="53" stopIfTrue="1">
      <formula>ISERROR(L157)</formula>
    </cfRule>
  </conditionalFormatting>
  <conditionalFormatting sqref="L159 L161">
    <cfRule type="expression" dxfId="1205" priority="47" stopIfTrue="1">
      <formula>ISERROR(L159)</formula>
    </cfRule>
  </conditionalFormatting>
  <conditionalFormatting sqref="L163">
    <cfRule type="expression" dxfId="1204" priority="63" stopIfTrue="1">
      <formula>ISERROR(L163)</formula>
    </cfRule>
  </conditionalFormatting>
  <conditionalFormatting sqref="N6">
    <cfRule type="expression" dxfId="1203" priority="37" stopIfTrue="1">
      <formula>ISERROR(N6)</formula>
    </cfRule>
  </conditionalFormatting>
  <conditionalFormatting sqref="N8:N12 N14 N16 N18 N24 N26 N28 N30 N32">
    <cfRule type="expression" dxfId="1202" priority="36" stopIfTrue="1">
      <formula>ISERROR(N8)</formula>
    </cfRule>
  </conditionalFormatting>
  <conditionalFormatting sqref="N20:N22">
    <cfRule type="expression" dxfId="1201" priority="35" stopIfTrue="1">
      <formula>ISERROR(N20)</formula>
    </cfRule>
  </conditionalFormatting>
  <conditionalFormatting sqref="N34">
    <cfRule type="expression" dxfId="1200" priority="38"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5" manualBreakCount="5">
    <brk id="34" min="1" max="11" man="1"/>
    <brk id="66" min="1" max="11" man="1"/>
    <brk id="98" min="1" max="11" man="1"/>
    <brk id="130" min="1" max="11" man="1"/>
    <brk id="162" min="1" max="1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9F5EA-2D56-4D19-A234-332B92D8AD67}">
  <dimension ref="A1:N34"/>
  <sheetViews>
    <sheetView showGridLines="0" showZeros="0" view="pageBreakPreview" zoomScale="80" zoomScaleNormal="80" zoomScaleSheetLayoutView="80" workbookViewId="0">
      <pane ySplit="4" topLeftCell="A5" activePane="bottomLeft" state="frozenSplit"/>
      <selection activeCell="H32" sqref="H32"/>
      <selection pane="bottomLeft" activeCell="S33" sqref="S3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467" t="s">
        <v>1769</v>
      </c>
      <c r="F3" s="468"/>
      <c r="G3" s="469"/>
      <c r="H3" s="58"/>
      <c r="I3" s="59"/>
      <c r="J3" s="60"/>
      <c r="K3" s="61"/>
      <c r="L3" s="62"/>
      <c r="M3" s="374"/>
      <c r="N3" s="375"/>
    </row>
    <row r="4" spans="1:14" ht="15" customHeight="1">
      <c r="A4" s="53"/>
      <c r="B4" s="22" t="s">
        <v>574</v>
      </c>
      <c r="C4" s="85" t="s">
        <v>1669</v>
      </c>
      <c r="D4" s="30"/>
      <c r="E4" s="470"/>
      <c r="F4" s="471"/>
      <c r="G4" s="472"/>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1748</v>
      </c>
      <c r="D8" s="83"/>
      <c r="E8" s="29" t="s">
        <v>1749</v>
      </c>
      <c r="F8" s="30"/>
      <c r="G8" s="31"/>
      <c r="H8" s="28" t="s">
        <v>1750</v>
      </c>
      <c r="I8" s="66">
        <v>280</v>
      </c>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1670</v>
      </c>
      <c r="D10" s="83"/>
      <c r="E10" s="29" t="s">
        <v>1671</v>
      </c>
      <c r="F10" s="30"/>
      <c r="G10" s="31"/>
      <c r="H10" s="28" t="s">
        <v>48</v>
      </c>
      <c r="I10" s="66">
        <v>870</v>
      </c>
      <c r="J10" s="67"/>
      <c r="K10" s="68"/>
      <c r="L10" s="331"/>
      <c r="M10" s="374"/>
    </row>
    <row r="11" spans="1:14" ht="15" customHeight="1">
      <c r="A11" s="52"/>
      <c r="B11" s="24"/>
      <c r="C11" s="25"/>
      <c r="D11" s="82"/>
      <c r="E11" s="25" t="s">
        <v>1673</v>
      </c>
      <c r="F11" s="26"/>
      <c r="G11" s="27"/>
      <c r="H11" s="24"/>
      <c r="I11" s="59"/>
      <c r="J11" s="60"/>
      <c r="K11" s="61"/>
      <c r="L11" s="62"/>
      <c r="M11" s="374"/>
    </row>
    <row r="12" spans="1:14" ht="15" customHeight="1">
      <c r="A12" s="53"/>
      <c r="B12" s="28"/>
      <c r="C12" s="72" t="s">
        <v>1672</v>
      </c>
      <c r="D12" s="83"/>
      <c r="E12" s="29" t="s">
        <v>1674</v>
      </c>
      <c r="F12" s="30"/>
      <c r="G12" s="31"/>
      <c r="H12" s="28" t="s">
        <v>310</v>
      </c>
      <c r="I12" s="66">
        <v>360</v>
      </c>
      <c r="J12" s="67"/>
      <c r="K12" s="68"/>
      <c r="L12" s="331"/>
      <c r="M12" s="374"/>
    </row>
    <row r="13" spans="1:14" ht="15" customHeight="1">
      <c r="A13" s="52"/>
      <c r="B13" s="24"/>
      <c r="C13" s="25"/>
      <c r="D13" s="82"/>
      <c r="E13" s="25" t="s">
        <v>1746</v>
      </c>
      <c r="F13" s="26"/>
      <c r="G13" s="27"/>
      <c r="H13" s="24"/>
      <c r="I13" s="59"/>
      <c r="J13" s="60"/>
      <c r="K13" s="61"/>
      <c r="L13" s="62"/>
      <c r="M13" s="374"/>
    </row>
    <row r="14" spans="1:14" ht="15" customHeight="1">
      <c r="A14" s="53"/>
      <c r="B14" s="28"/>
      <c r="C14" s="72" t="s">
        <v>1675</v>
      </c>
      <c r="D14" s="83"/>
      <c r="E14" s="29" t="s">
        <v>1747</v>
      </c>
      <c r="F14" s="30"/>
      <c r="G14" s="31"/>
      <c r="H14" s="28" t="s">
        <v>310</v>
      </c>
      <c r="I14" s="66">
        <v>1210</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1454</v>
      </c>
      <c r="D16" s="83"/>
      <c r="E16" s="29" t="s">
        <v>1676</v>
      </c>
      <c r="F16" s="30"/>
      <c r="G16" s="31"/>
      <c r="H16" s="28" t="s">
        <v>48</v>
      </c>
      <c r="I16" s="66">
        <v>870</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c r="D18" s="83"/>
      <c r="E18" s="29"/>
      <c r="F18" s="30"/>
      <c r="G18" s="31"/>
      <c r="H18" s="28"/>
      <c r="I18" s="66"/>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c r="D20" s="83"/>
      <c r="E20" s="29"/>
      <c r="F20" s="30"/>
      <c r="G20" s="31"/>
      <c r="H20" s="28"/>
      <c r="I20" s="66"/>
      <c r="J20" s="67"/>
      <c r="K20" s="68"/>
      <c r="L20" s="331"/>
      <c r="M20" s="374"/>
    </row>
    <row r="21" spans="1:13" ht="15" customHeight="1">
      <c r="A21" s="52"/>
      <c r="B21" s="24"/>
      <c r="C21" s="25"/>
      <c r="D21" s="82"/>
      <c r="E21" s="25"/>
      <c r="F21" s="26"/>
      <c r="G21" s="27"/>
      <c r="H21" s="24"/>
      <c r="I21" s="59"/>
      <c r="J21" s="60"/>
      <c r="K21" s="61"/>
      <c r="L21" s="62" t="str">
        <f>IF(R22&gt;0,R21,IF(AF22&gt;0,CONCATENATE("見積"),IF(R22=0,"")))</f>
        <v/>
      </c>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1691</v>
      </c>
      <c r="D34" s="84"/>
      <c r="E34" s="29"/>
      <c r="F34" s="30"/>
      <c r="G34" s="31"/>
      <c r="H34" s="28"/>
      <c r="I34" s="80"/>
      <c r="J34" s="81"/>
      <c r="K34" s="76"/>
      <c r="L34" s="69"/>
      <c r="M34" s="374"/>
    </row>
  </sheetData>
  <mergeCells count="10">
    <mergeCell ref="E3:G4"/>
    <mergeCell ref="K1:K2"/>
    <mergeCell ref="L1:L2"/>
    <mergeCell ref="M1:M2"/>
    <mergeCell ref="B1:D2"/>
    <mergeCell ref="E1:E2"/>
    <mergeCell ref="G1:G2"/>
    <mergeCell ref="H1:H2"/>
    <mergeCell ref="I1:I2"/>
    <mergeCell ref="J1:J2"/>
  </mergeCells>
  <phoneticPr fontId="2"/>
  <conditionalFormatting sqref="A3:A34">
    <cfRule type="cellIs" dxfId="1199" priority="12" stopIfTrue="1" operator="between">
      <formula>0.9999</formula>
      <formula>1.0001</formula>
    </cfRule>
  </conditionalFormatting>
  <conditionalFormatting sqref="J10:K10 J12:K12">
    <cfRule type="expression" dxfId="1198" priority="7" stopIfTrue="1">
      <formula>ISERROR(J10)</formula>
    </cfRule>
  </conditionalFormatting>
  <conditionalFormatting sqref="J16:K16 J18:K18 J20:K26">
    <cfRule type="expression" dxfId="1197" priority="6" stopIfTrue="1">
      <formula>ISERROR(J16)</formula>
    </cfRule>
  </conditionalFormatting>
  <conditionalFormatting sqref="K6">
    <cfRule type="expression" dxfId="1196" priority="14" stopIfTrue="1">
      <formula>ISERROR(K6)</formula>
    </cfRule>
  </conditionalFormatting>
  <conditionalFormatting sqref="L5">
    <cfRule type="expression" dxfId="1195" priority="13" stopIfTrue="1">
      <formula>ISERROR(L5)</formula>
    </cfRule>
  </conditionalFormatting>
  <conditionalFormatting sqref="L7 J8:K8 J14:K14 L21 L23 L25 L27 J28:K28 L29 J30:K30 L31 J32:K32 K34">
    <cfRule type="expression" dxfId="1194" priority="15" stopIfTrue="1">
      <formula>ISERROR(J7)</formula>
    </cfRule>
  </conditionalFormatting>
  <conditionalFormatting sqref="L9">
    <cfRule type="expression" dxfId="1193" priority="5" stopIfTrue="1">
      <formula>ISERROR(L9)</formula>
    </cfRule>
  </conditionalFormatting>
  <conditionalFormatting sqref="L11 L13">
    <cfRule type="expression" dxfId="1192" priority="4" stopIfTrue="1">
      <formula>ISERROR(L11)</formula>
    </cfRule>
  </conditionalFormatting>
  <conditionalFormatting sqref="L15">
    <cfRule type="expression" dxfId="1191" priority="3" stopIfTrue="1">
      <formula>ISERROR(L15)</formula>
    </cfRule>
  </conditionalFormatting>
  <conditionalFormatting sqref="L17">
    <cfRule type="expression" dxfId="1190" priority="2" stopIfTrue="1">
      <formula>ISERROR(L17)</formula>
    </cfRule>
  </conditionalFormatting>
  <conditionalFormatting sqref="L19">
    <cfRule type="expression" dxfId="1189" priority="1" stopIfTrue="1">
      <formula>ISERROR(L19)</formula>
    </cfRule>
  </conditionalFormatting>
  <conditionalFormatting sqref="N6">
    <cfRule type="expression" dxfId="1188" priority="10" stopIfTrue="1">
      <formula>ISERROR(N6)</formula>
    </cfRule>
  </conditionalFormatting>
  <conditionalFormatting sqref="N8:N12 N14 N16 N18 N24 N26 N28 N30 N32">
    <cfRule type="expression" dxfId="1187" priority="9" stopIfTrue="1">
      <formula>ISERROR(N8)</formula>
    </cfRule>
  </conditionalFormatting>
  <conditionalFormatting sqref="N20:N22">
    <cfRule type="expression" dxfId="1186" priority="8" stopIfTrue="1">
      <formula>ISERROR(N20)</formula>
    </cfRule>
  </conditionalFormatting>
  <conditionalFormatting sqref="N34">
    <cfRule type="expression" dxfId="1185" priority="1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33253-D1CA-46D9-937A-387DAAE375AE}">
  <sheetPr>
    <tabColor rgb="FF0070C0"/>
  </sheetPr>
  <dimension ref="A1:N130"/>
  <sheetViews>
    <sheetView showGridLines="0" showZeros="0" view="pageBreakPreview" zoomScaleNormal="80" zoomScaleSheetLayoutView="100" workbookViewId="0">
      <pane ySplit="4" topLeftCell="A5" activePane="bottomLeft" state="frozenSplit"/>
      <selection activeCell="H32" sqref="H32"/>
      <selection pane="bottomLeft" activeCell="Q140" sqref="Q14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672</v>
      </c>
      <c r="D3" s="82"/>
      <c r="E3" s="25"/>
      <c r="F3" s="26"/>
      <c r="G3" s="27"/>
      <c r="H3" s="24"/>
      <c r="I3" s="59"/>
      <c r="J3" s="60"/>
      <c r="K3" s="61"/>
      <c r="L3" s="62"/>
      <c r="M3" s="374"/>
      <c r="N3" s="375"/>
    </row>
    <row r="4" spans="1:14" ht="15" customHeight="1">
      <c r="A4" s="53"/>
      <c r="B4" s="22" t="s">
        <v>64</v>
      </c>
      <c r="C4" s="72" t="s">
        <v>655</v>
      </c>
      <c r="D4" s="83"/>
      <c r="E4" s="29" t="s">
        <v>311</v>
      </c>
      <c r="F4" s="30"/>
      <c r="G4" s="31"/>
      <c r="H4" s="28"/>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t="s">
        <v>312</v>
      </c>
      <c r="D7" s="82"/>
      <c r="E7" s="25"/>
      <c r="F7" s="26"/>
      <c r="G7" s="27"/>
      <c r="H7" s="24"/>
      <c r="I7" s="59"/>
      <c r="J7" s="60"/>
      <c r="K7" s="61"/>
      <c r="L7" s="62"/>
      <c r="M7" s="374"/>
    </row>
    <row r="8" spans="1:14" ht="15" customHeight="1">
      <c r="A8" s="53"/>
      <c r="B8" s="28"/>
      <c r="C8" s="72" t="s">
        <v>313</v>
      </c>
      <c r="D8" s="83"/>
      <c r="E8" s="29" t="s">
        <v>314</v>
      </c>
      <c r="F8" s="30"/>
      <c r="G8" s="31"/>
      <c r="H8" s="28" t="s">
        <v>271</v>
      </c>
      <c r="I8" s="66">
        <v>5</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315</v>
      </c>
      <c r="D10" s="83"/>
      <c r="E10" s="29" t="s">
        <v>316</v>
      </c>
      <c r="F10" s="30"/>
      <c r="G10" s="31"/>
      <c r="H10" s="28" t="s">
        <v>271</v>
      </c>
      <c r="I10" s="66">
        <v>1</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250</v>
      </c>
      <c r="D12" s="83"/>
      <c r="E12" s="29" t="s">
        <v>317</v>
      </c>
      <c r="F12" s="30"/>
      <c r="G12" s="31"/>
      <c r="H12" s="28" t="s">
        <v>271</v>
      </c>
      <c r="I12" s="66">
        <v>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241</v>
      </c>
      <c r="D14" s="83"/>
      <c r="E14" s="29" t="s">
        <v>318</v>
      </c>
      <c r="F14" s="30"/>
      <c r="G14" s="31"/>
      <c r="H14" s="28" t="s">
        <v>271</v>
      </c>
      <c r="I14" s="66">
        <v>11</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290</v>
      </c>
      <c r="D16" s="83"/>
      <c r="E16" s="29" t="s">
        <v>319</v>
      </c>
      <c r="F16" s="30"/>
      <c r="G16" s="31"/>
      <c r="H16" s="28" t="s">
        <v>271</v>
      </c>
      <c r="I16" s="66">
        <v>7</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251</v>
      </c>
      <c r="D18" s="83"/>
      <c r="E18" s="29"/>
      <c r="F18" s="30"/>
      <c r="G18" s="31"/>
      <c r="H18" s="28" t="s">
        <v>271</v>
      </c>
      <c r="I18" s="66">
        <v>4</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320</v>
      </c>
      <c r="D20" s="83"/>
      <c r="E20" s="29"/>
      <c r="F20" s="30"/>
      <c r="G20" s="31"/>
      <c r="H20" s="28" t="s">
        <v>271</v>
      </c>
      <c r="I20" s="66">
        <v>9</v>
      </c>
      <c r="J20" s="67"/>
      <c r="K20" s="68"/>
      <c r="L20" s="200"/>
      <c r="M20" s="374"/>
    </row>
    <row r="21" spans="1:13" ht="15" customHeight="1">
      <c r="A21" s="52"/>
      <c r="B21" s="24"/>
      <c r="C21" s="25" t="s">
        <v>321</v>
      </c>
      <c r="D21" s="82"/>
      <c r="E21" s="25"/>
      <c r="F21" s="26"/>
      <c r="G21" s="27"/>
      <c r="H21" s="24"/>
      <c r="I21" s="59"/>
      <c r="J21" s="60"/>
      <c r="K21" s="61"/>
      <c r="L21" s="62"/>
      <c r="M21" s="374"/>
    </row>
    <row r="22" spans="1:13" ht="15" customHeight="1">
      <c r="A22" s="53"/>
      <c r="B22" s="28"/>
      <c r="C22" s="72" t="s">
        <v>280</v>
      </c>
      <c r="D22" s="83"/>
      <c r="E22" s="29" t="s">
        <v>322</v>
      </c>
      <c r="F22" s="30"/>
      <c r="G22" s="31"/>
      <c r="H22" s="28" t="s">
        <v>271</v>
      </c>
      <c r="I22" s="66">
        <v>2</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268</v>
      </c>
      <c r="D24" s="83"/>
      <c r="E24" s="29" t="s">
        <v>323</v>
      </c>
      <c r="F24" s="30"/>
      <c r="G24" s="31"/>
      <c r="H24" s="28" t="s">
        <v>271</v>
      </c>
      <c r="I24" s="66">
        <v>1</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324</v>
      </c>
      <c r="D26" s="83"/>
      <c r="E26" s="29" t="s">
        <v>325</v>
      </c>
      <c r="F26" s="30"/>
      <c r="G26" s="31"/>
      <c r="H26" s="28" t="s">
        <v>271</v>
      </c>
      <c r="I26" s="66">
        <v>1</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324</v>
      </c>
      <c r="D28" s="83"/>
      <c r="E28" s="29" t="s">
        <v>326</v>
      </c>
      <c r="F28" s="30"/>
      <c r="G28" s="31"/>
      <c r="H28" s="28" t="s">
        <v>271</v>
      </c>
      <c r="I28" s="66">
        <v>1</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324</v>
      </c>
      <c r="D30" s="83"/>
      <c r="E30" s="29" t="s">
        <v>327</v>
      </c>
      <c r="F30" s="30"/>
      <c r="G30" s="31"/>
      <c r="H30" s="28" t="s">
        <v>271</v>
      </c>
      <c r="I30" s="66">
        <v>1</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328</v>
      </c>
      <c r="D32" s="83"/>
      <c r="E32" s="29" t="s">
        <v>329</v>
      </c>
      <c r="F32" s="30"/>
      <c r="G32" s="31"/>
      <c r="H32" s="28" t="s">
        <v>271</v>
      </c>
      <c r="I32" s="66">
        <v>1</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328</v>
      </c>
      <c r="D34" s="83"/>
      <c r="E34" s="29" t="s">
        <v>330</v>
      </c>
      <c r="F34" s="30"/>
      <c r="G34" s="31"/>
      <c r="H34" s="28" t="s">
        <v>271</v>
      </c>
      <c r="I34" s="66">
        <v>1</v>
      </c>
      <c r="J34" s="67"/>
      <c r="K34" s="68"/>
      <c r="L34" s="200"/>
      <c r="M34" s="374"/>
    </row>
    <row r="35" spans="1:13" ht="15" customHeight="1">
      <c r="A35" s="52"/>
      <c r="B35" s="24"/>
      <c r="C35" s="25" t="s">
        <v>331</v>
      </c>
      <c r="D35" s="82"/>
      <c r="E35" s="25"/>
      <c r="F35" s="26"/>
      <c r="G35" s="27"/>
      <c r="H35" s="24"/>
      <c r="I35" s="59"/>
      <c r="J35" s="60"/>
      <c r="K35" s="61"/>
      <c r="L35" s="62"/>
      <c r="M35" s="374"/>
    </row>
    <row r="36" spans="1:13" ht="15" customHeight="1">
      <c r="A36" s="53"/>
      <c r="B36" s="28"/>
      <c r="C36" s="72" t="s">
        <v>268</v>
      </c>
      <c r="D36" s="83"/>
      <c r="E36" s="29" t="s">
        <v>323</v>
      </c>
      <c r="F36" s="30"/>
      <c r="G36" s="31"/>
      <c r="H36" s="28" t="s">
        <v>271</v>
      </c>
      <c r="I36" s="66">
        <v>1</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263</v>
      </c>
      <c r="D38" s="83"/>
      <c r="E38" s="29" t="s">
        <v>332</v>
      </c>
      <c r="F38" s="30"/>
      <c r="G38" s="31"/>
      <c r="H38" s="28" t="s">
        <v>271</v>
      </c>
      <c r="I38" s="66">
        <v>1</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241</v>
      </c>
      <c r="D40" s="83"/>
      <c r="E40" s="29" t="s">
        <v>333</v>
      </c>
      <c r="F40" s="30"/>
      <c r="G40" s="31"/>
      <c r="H40" s="28" t="s">
        <v>271</v>
      </c>
      <c r="I40" s="66">
        <v>3</v>
      </c>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288</v>
      </c>
      <c r="D42" s="83"/>
      <c r="E42" s="29" t="s">
        <v>334</v>
      </c>
      <c r="F42" s="30"/>
      <c r="G42" s="31"/>
      <c r="H42" s="28" t="s">
        <v>271</v>
      </c>
      <c r="I42" s="66">
        <v>1</v>
      </c>
      <c r="J42" s="67"/>
      <c r="K42" s="68"/>
      <c r="L42" s="200"/>
      <c r="M42" s="374"/>
    </row>
    <row r="43" spans="1:13" ht="15" customHeight="1">
      <c r="A43" s="52"/>
      <c r="B43" s="24"/>
      <c r="C43" s="25"/>
      <c r="D43" s="82"/>
      <c r="E43" s="25"/>
      <c r="F43" s="26"/>
      <c r="G43" s="27"/>
      <c r="H43" s="24"/>
      <c r="I43" s="59"/>
      <c r="J43" s="60"/>
      <c r="K43" s="61"/>
      <c r="L43" s="62"/>
      <c r="M43" s="374"/>
    </row>
    <row r="44" spans="1:13" ht="15" customHeight="1">
      <c r="A44" s="53"/>
      <c r="B44" s="28"/>
      <c r="C44" s="72" t="s">
        <v>288</v>
      </c>
      <c r="D44" s="83"/>
      <c r="E44" s="29" t="s">
        <v>335</v>
      </c>
      <c r="F44" s="30"/>
      <c r="G44" s="31"/>
      <c r="H44" s="28" t="s">
        <v>271</v>
      </c>
      <c r="I44" s="66">
        <v>1</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288</v>
      </c>
      <c r="D46" s="83"/>
      <c r="E46" s="29" t="s">
        <v>336</v>
      </c>
      <c r="F46" s="30"/>
      <c r="G46" s="31"/>
      <c r="H46" s="28" t="s">
        <v>271</v>
      </c>
      <c r="I46" s="66">
        <v>1</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251</v>
      </c>
      <c r="D48" s="83"/>
      <c r="E48" s="29"/>
      <c r="F48" s="30"/>
      <c r="G48" s="31"/>
      <c r="H48" s="28" t="s">
        <v>271</v>
      </c>
      <c r="I48" s="66">
        <v>23</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320</v>
      </c>
      <c r="D50" s="83"/>
      <c r="E50" s="29"/>
      <c r="F50" s="30"/>
      <c r="G50" s="31"/>
      <c r="H50" s="28" t="s">
        <v>271</v>
      </c>
      <c r="I50" s="66">
        <v>1</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250</v>
      </c>
      <c r="D52" s="83"/>
      <c r="E52" s="29" t="s">
        <v>337</v>
      </c>
      <c r="F52" s="30"/>
      <c r="G52" s="31"/>
      <c r="H52" s="28" t="s">
        <v>271</v>
      </c>
      <c r="I52" s="66">
        <v>1</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338</v>
      </c>
      <c r="D54" s="83"/>
      <c r="E54" s="29" t="s">
        <v>339</v>
      </c>
      <c r="F54" s="30"/>
      <c r="G54" s="31"/>
      <c r="H54" s="28" t="s">
        <v>271</v>
      </c>
      <c r="I54" s="66">
        <v>1</v>
      </c>
      <c r="J54" s="67"/>
      <c r="K54" s="68"/>
      <c r="L54" s="200"/>
      <c r="M54" s="374"/>
    </row>
    <row r="55" spans="1:13" ht="15" customHeight="1">
      <c r="A55" s="52"/>
      <c r="B55" s="24"/>
      <c r="C55" s="25"/>
      <c r="D55" s="82"/>
      <c r="E55" s="25"/>
      <c r="F55" s="26"/>
      <c r="G55" s="27"/>
      <c r="H55" s="24"/>
      <c r="I55" s="59"/>
      <c r="J55" s="60"/>
      <c r="K55" s="61"/>
      <c r="L55" s="62"/>
      <c r="M55" s="374"/>
    </row>
    <row r="56" spans="1:13" ht="15" customHeight="1">
      <c r="A56" s="53"/>
      <c r="B56" s="28"/>
      <c r="C56" s="72" t="s">
        <v>340</v>
      </c>
      <c r="D56" s="83"/>
      <c r="E56" s="29" t="s">
        <v>341</v>
      </c>
      <c r="F56" s="30"/>
      <c r="G56" s="31"/>
      <c r="H56" s="28" t="s">
        <v>271</v>
      </c>
      <c r="I56" s="66">
        <v>15</v>
      </c>
      <c r="J56" s="67"/>
      <c r="K56" s="68"/>
      <c r="L56" s="200"/>
      <c r="M56" s="374"/>
    </row>
    <row r="57" spans="1:13" ht="15" customHeight="1">
      <c r="A57" s="52"/>
      <c r="B57" s="24"/>
      <c r="C57" s="25"/>
      <c r="D57" s="82"/>
      <c r="E57" s="25"/>
      <c r="F57" s="26"/>
      <c r="G57" s="27"/>
      <c r="H57" s="24"/>
      <c r="I57" s="59"/>
      <c r="J57" s="60"/>
      <c r="K57" s="61"/>
      <c r="L57" s="62"/>
      <c r="M57" s="374"/>
    </row>
    <row r="58" spans="1:13" ht="15" customHeight="1">
      <c r="A58" s="53"/>
      <c r="B58" s="28"/>
      <c r="C58" s="72" t="s">
        <v>342</v>
      </c>
      <c r="D58" s="83"/>
      <c r="E58" s="29" t="s">
        <v>343</v>
      </c>
      <c r="F58" s="30"/>
      <c r="G58" s="31"/>
      <c r="H58" s="28" t="s">
        <v>271</v>
      </c>
      <c r="I58" s="66">
        <v>8</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324</v>
      </c>
      <c r="D60" s="83"/>
      <c r="E60" s="29" t="s">
        <v>344</v>
      </c>
      <c r="F60" s="30"/>
      <c r="G60" s="31"/>
      <c r="H60" s="28" t="s">
        <v>271</v>
      </c>
      <c r="I60" s="66">
        <v>1</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345</v>
      </c>
      <c r="D62" s="83"/>
      <c r="E62" s="29" t="s">
        <v>346</v>
      </c>
      <c r="F62" s="30"/>
      <c r="G62" s="31"/>
      <c r="H62" s="28" t="s">
        <v>271</v>
      </c>
      <c r="I62" s="66">
        <v>30</v>
      </c>
      <c r="J62" s="67"/>
      <c r="K62" s="68"/>
      <c r="L62" s="200"/>
      <c r="M62" s="374"/>
    </row>
    <row r="63" spans="1:13" ht="15" customHeight="1">
      <c r="A63" s="52"/>
      <c r="B63" s="24"/>
      <c r="C63" s="25"/>
      <c r="D63" s="82"/>
      <c r="E63" s="25"/>
      <c r="F63" s="26"/>
      <c r="G63" s="27"/>
      <c r="H63" s="24"/>
      <c r="I63" s="59"/>
      <c r="J63" s="60"/>
      <c r="K63" s="61"/>
      <c r="L63" s="62"/>
      <c r="M63" s="374"/>
    </row>
    <row r="64" spans="1:13" ht="15" customHeight="1">
      <c r="A64" s="53"/>
      <c r="B64" s="28"/>
      <c r="C64" s="72" t="s">
        <v>269</v>
      </c>
      <c r="D64" s="83"/>
      <c r="E64" s="29" t="s">
        <v>347</v>
      </c>
      <c r="F64" s="30"/>
      <c r="G64" s="31"/>
      <c r="H64" s="28" t="s">
        <v>271</v>
      </c>
      <c r="I64" s="66">
        <v>1</v>
      </c>
      <c r="J64" s="67"/>
      <c r="K64" s="68"/>
      <c r="L64" s="200"/>
      <c r="M64" s="374"/>
    </row>
    <row r="65" spans="1:13" ht="15" customHeight="1">
      <c r="A65" s="52"/>
      <c r="B65" s="24"/>
      <c r="C65" s="25"/>
      <c r="D65" s="82"/>
      <c r="E65" s="25"/>
      <c r="F65" s="26"/>
      <c r="G65" s="27"/>
      <c r="H65" s="24"/>
      <c r="I65" s="59"/>
      <c r="J65" s="60"/>
      <c r="K65" s="61"/>
      <c r="L65" s="62"/>
      <c r="M65" s="374"/>
    </row>
    <row r="66" spans="1:13" ht="15" customHeight="1">
      <c r="A66" s="53"/>
      <c r="B66" s="28"/>
      <c r="C66" s="72" t="s">
        <v>269</v>
      </c>
      <c r="D66" s="83"/>
      <c r="E66" s="29" t="s">
        <v>348</v>
      </c>
      <c r="F66" s="30"/>
      <c r="G66" s="31"/>
      <c r="H66" s="28" t="s">
        <v>271</v>
      </c>
      <c r="I66" s="66">
        <v>2</v>
      </c>
      <c r="J66" s="67"/>
      <c r="K66" s="68"/>
      <c r="L66" s="200"/>
      <c r="M66" s="374"/>
    </row>
    <row r="67" spans="1:13" ht="15" customHeight="1">
      <c r="A67" s="52"/>
      <c r="B67" s="24"/>
      <c r="C67" s="25"/>
      <c r="D67" s="82"/>
      <c r="E67" s="25"/>
      <c r="F67" s="26"/>
      <c r="G67" s="27"/>
      <c r="H67" s="24"/>
      <c r="I67" s="59"/>
      <c r="J67" s="60"/>
      <c r="K67" s="61"/>
      <c r="L67" s="62"/>
      <c r="M67" s="374"/>
    </row>
    <row r="68" spans="1:13" ht="15" customHeight="1">
      <c r="A68" s="53"/>
      <c r="B68" s="28"/>
      <c r="C68" s="72" t="s">
        <v>250</v>
      </c>
      <c r="D68" s="83"/>
      <c r="E68" s="29" t="s">
        <v>349</v>
      </c>
      <c r="F68" s="30"/>
      <c r="G68" s="31"/>
      <c r="H68" s="28" t="s">
        <v>271</v>
      </c>
      <c r="I68" s="66">
        <v>16</v>
      </c>
      <c r="J68" s="67"/>
      <c r="K68" s="68"/>
      <c r="L68" s="200"/>
      <c r="M68" s="374"/>
    </row>
    <row r="69" spans="1:13" ht="15" customHeight="1">
      <c r="A69" s="52"/>
      <c r="B69" s="24"/>
      <c r="C69" s="25"/>
      <c r="D69" s="82"/>
      <c r="E69" s="25"/>
      <c r="F69" s="26"/>
      <c r="G69" s="27"/>
      <c r="H69" s="24"/>
      <c r="I69" s="59"/>
      <c r="J69" s="60"/>
      <c r="K69" s="61"/>
      <c r="L69" s="62"/>
      <c r="M69" s="374"/>
    </row>
    <row r="70" spans="1:13" ht="15" customHeight="1">
      <c r="A70" s="53"/>
      <c r="B70" s="28"/>
      <c r="C70" s="72" t="s">
        <v>350</v>
      </c>
      <c r="D70" s="83"/>
      <c r="E70" s="29" t="s">
        <v>334</v>
      </c>
      <c r="F70" s="30"/>
      <c r="G70" s="31"/>
      <c r="H70" s="28" t="s">
        <v>271</v>
      </c>
      <c r="I70" s="66">
        <v>11</v>
      </c>
      <c r="J70" s="67"/>
      <c r="K70" s="68"/>
      <c r="L70" s="200"/>
      <c r="M70" s="374"/>
    </row>
    <row r="71" spans="1:13" ht="15" customHeight="1">
      <c r="A71" s="52"/>
      <c r="B71" s="24"/>
      <c r="C71" s="25"/>
      <c r="D71" s="82"/>
      <c r="E71" s="25"/>
      <c r="F71" s="26"/>
      <c r="G71" s="27"/>
      <c r="H71" s="24"/>
      <c r="I71" s="59"/>
      <c r="J71" s="60"/>
      <c r="K71" s="61"/>
      <c r="L71" s="62"/>
      <c r="M71" s="374"/>
    </row>
    <row r="72" spans="1:13" ht="15" customHeight="1">
      <c r="A72" s="53"/>
      <c r="B72" s="28"/>
      <c r="C72" s="72" t="s">
        <v>236</v>
      </c>
      <c r="D72" s="83"/>
      <c r="E72" s="29" t="s">
        <v>351</v>
      </c>
      <c r="F72" s="30"/>
      <c r="G72" s="31"/>
      <c r="H72" s="28" t="s">
        <v>271</v>
      </c>
      <c r="I72" s="66">
        <v>13</v>
      </c>
      <c r="J72" s="67"/>
      <c r="K72" s="68"/>
      <c r="L72" s="200"/>
      <c r="M72" s="374"/>
    </row>
    <row r="73" spans="1:13" ht="15" customHeight="1">
      <c r="A73" s="52"/>
      <c r="B73" s="24"/>
      <c r="C73" s="25"/>
      <c r="D73" s="82"/>
      <c r="E73" s="25"/>
      <c r="F73" s="26"/>
      <c r="G73" s="27"/>
      <c r="H73" s="24"/>
      <c r="I73" s="59"/>
      <c r="J73" s="60"/>
      <c r="K73" s="61"/>
      <c r="L73" s="62"/>
      <c r="M73" s="374"/>
    </row>
    <row r="74" spans="1:13" ht="15" customHeight="1">
      <c r="A74" s="53"/>
      <c r="B74" s="28"/>
      <c r="C74" s="72" t="s">
        <v>342</v>
      </c>
      <c r="D74" s="83"/>
      <c r="E74" s="29" t="s">
        <v>352</v>
      </c>
      <c r="F74" s="30"/>
      <c r="G74" s="31"/>
      <c r="H74" s="28" t="s">
        <v>271</v>
      </c>
      <c r="I74" s="66">
        <v>1</v>
      </c>
      <c r="J74" s="67"/>
      <c r="K74" s="68"/>
      <c r="L74" s="200"/>
      <c r="M74" s="374"/>
    </row>
    <row r="75" spans="1:13" ht="15" customHeight="1">
      <c r="A75" s="52"/>
      <c r="B75" s="24"/>
      <c r="C75" s="25" t="s">
        <v>353</v>
      </c>
      <c r="D75" s="82"/>
      <c r="E75" s="25"/>
      <c r="F75" s="26"/>
      <c r="G75" s="27"/>
      <c r="H75" s="24"/>
      <c r="I75" s="59"/>
      <c r="J75" s="60"/>
      <c r="K75" s="61"/>
      <c r="L75" s="62"/>
      <c r="M75" s="374"/>
    </row>
    <row r="76" spans="1:13" ht="15" customHeight="1">
      <c r="A76" s="53"/>
      <c r="B76" s="28"/>
      <c r="C76" s="72" t="s">
        <v>320</v>
      </c>
      <c r="D76" s="83"/>
      <c r="E76" s="29"/>
      <c r="F76" s="30"/>
      <c r="G76" s="31"/>
      <c r="H76" s="28" t="s">
        <v>271</v>
      </c>
      <c r="I76" s="66">
        <v>7</v>
      </c>
      <c r="J76" s="67"/>
      <c r="K76" s="68"/>
      <c r="L76" s="200"/>
      <c r="M76" s="374"/>
    </row>
    <row r="77" spans="1:13" ht="15" customHeight="1">
      <c r="A77" s="52"/>
      <c r="B77" s="24"/>
      <c r="C77" s="25"/>
      <c r="D77" s="82"/>
      <c r="E77" s="25"/>
      <c r="F77" s="26"/>
      <c r="G77" s="27"/>
      <c r="H77" s="24"/>
      <c r="I77" s="59"/>
      <c r="J77" s="60"/>
      <c r="K77" s="61"/>
      <c r="L77" s="62"/>
      <c r="M77" s="374"/>
    </row>
    <row r="78" spans="1:13" ht="15" customHeight="1">
      <c r="A78" s="53"/>
      <c r="B78" s="28"/>
      <c r="C78" s="72" t="s">
        <v>354</v>
      </c>
      <c r="D78" s="83"/>
      <c r="E78" s="29" t="s">
        <v>355</v>
      </c>
      <c r="F78" s="30"/>
      <c r="G78" s="31"/>
      <c r="H78" s="28" t="s">
        <v>271</v>
      </c>
      <c r="I78" s="66">
        <v>4</v>
      </c>
      <c r="J78" s="67"/>
      <c r="K78" s="68"/>
      <c r="L78" s="200"/>
      <c r="M78" s="374"/>
    </row>
    <row r="79" spans="1:13" ht="15" customHeight="1">
      <c r="A79" s="52"/>
      <c r="B79" s="24"/>
      <c r="C79" s="25"/>
      <c r="D79" s="82"/>
      <c r="E79" s="25"/>
      <c r="F79" s="26"/>
      <c r="G79" s="27"/>
      <c r="H79" s="24"/>
      <c r="I79" s="59"/>
      <c r="J79" s="60"/>
      <c r="K79" s="61"/>
      <c r="L79" s="62"/>
      <c r="M79" s="374"/>
    </row>
    <row r="80" spans="1:13" ht="15" customHeight="1">
      <c r="A80" s="53"/>
      <c r="B80" s="28"/>
      <c r="C80" s="72" t="s">
        <v>356</v>
      </c>
      <c r="D80" s="83"/>
      <c r="E80" s="29" t="s">
        <v>357</v>
      </c>
      <c r="F80" s="30"/>
      <c r="G80" s="31"/>
      <c r="H80" s="28" t="s">
        <v>271</v>
      </c>
      <c r="I80" s="66">
        <v>1</v>
      </c>
      <c r="J80" s="67"/>
      <c r="K80" s="68"/>
      <c r="L80" s="200"/>
      <c r="M80" s="374"/>
    </row>
    <row r="81" spans="1:13" ht="15" customHeight="1">
      <c r="A81" s="52"/>
      <c r="B81" s="24"/>
      <c r="C81" s="25"/>
      <c r="D81" s="82"/>
      <c r="E81" s="25"/>
      <c r="F81" s="26"/>
      <c r="G81" s="27"/>
      <c r="H81" s="24"/>
      <c r="I81" s="59"/>
      <c r="J81" s="60"/>
      <c r="K81" s="61"/>
      <c r="L81" s="62"/>
      <c r="M81" s="374"/>
    </row>
    <row r="82" spans="1:13" ht="15" customHeight="1">
      <c r="A82" s="53"/>
      <c r="B82" s="28"/>
      <c r="C82" s="72" t="s">
        <v>358</v>
      </c>
      <c r="D82" s="83"/>
      <c r="E82" s="29" t="s">
        <v>359</v>
      </c>
      <c r="F82" s="30"/>
      <c r="G82" s="31"/>
      <c r="H82" s="28" t="s">
        <v>271</v>
      </c>
      <c r="I82" s="66">
        <v>1</v>
      </c>
      <c r="J82" s="67"/>
      <c r="K82" s="68"/>
      <c r="L82" s="200"/>
      <c r="M82" s="374"/>
    </row>
    <row r="83" spans="1:13" ht="15" customHeight="1">
      <c r="A83" s="52"/>
      <c r="B83" s="24"/>
      <c r="C83" s="25"/>
      <c r="D83" s="82"/>
      <c r="E83" s="25"/>
      <c r="F83" s="26"/>
      <c r="G83" s="27"/>
      <c r="H83" s="24"/>
      <c r="I83" s="59"/>
      <c r="J83" s="60"/>
      <c r="K83" s="61"/>
      <c r="L83" s="62"/>
      <c r="M83" s="374"/>
    </row>
    <row r="84" spans="1:13" ht="15" customHeight="1">
      <c r="A84" s="53"/>
      <c r="B84" s="28"/>
      <c r="C84" s="72" t="s">
        <v>360</v>
      </c>
      <c r="D84" s="83"/>
      <c r="E84" s="29" t="s">
        <v>361</v>
      </c>
      <c r="F84" s="30"/>
      <c r="G84" s="31"/>
      <c r="H84" s="28" t="s">
        <v>271</v>
      </c>
      <c r="I84" s="66">
        <v>1</v>
      </c>
      <c r="J84" s="67"/>
      <c r="K84" s="68"/>
      <c r="L84" s="200"/>
      <c r="M84" s="374"/>
    </row>
    <row r="85" spans="1:13" ht="15" customHeight="1">
      <c r="A85" s="52"/>
      <c r="B85" s="24"/>
      <c r="C85" s="25"/>
      <c r="D85" s="82"/>
      <c r="E85" s="25"/>
      <c r="F85" s="26"/>
      <c r="G85" s="27"/>
      <c r="H85" s="24"/>
      <c r="I85" s="59"/>
      <c r="J85" s="60"/>
      <c r="K85" s="61"/>
      <c r="L85" s="62"/>
      <c r="M85" s="374"/>
    </row>
    <row r="86" spans="1:13" ht="15" customHeight="1">
      <c r="A86" s="53"/>
      <c r="B86" s="28"/>
      <c r="C86" s="72" t="s">
        <v>236</v>
      </c>
      <c r="D86" s="83"/>
      <c r="E86" s="29"/>
      <c r="F86" s="30"/>
      <c r="G86" s="31"/>
      <c r="H86" s="28" t="s">
        <v>271</v>
      </c>
      <c r="I86" s="66">
        <v>27</v>
      </c>
      <c r="J86" s="67"/>
      <c r="K86" s="68"/>
      <c r="L86" s="200"/>
      <c r="M86" s="374"/>
    </row>
    <row r="87" spans="1:13" ht="15" customHeight="1">
      <c r="A87" s="52"/>
      <c r="B87" s="24"/>
      <c r="C87" s="25"/>
      <c r="D87" s="82"/>
      <c r="E87" s="25"/>
      <c r="F87" s="26"/>
      <c r="G87" s="27"/>
      <c r="H87" s="24"/>
      <c r="I87" s="59"/>
      <c r="J87" s="60"/>
      <c r="K87" s="61"/>
      <c r="L87" s="62"/>
      <c r="M87" s="374"/>
    </row>
    <row r="88" spans="1:13" ht="15" customHeight="1">
      <c r="A88" s="53"/>
      <c r="B88" s="28"/>
      <c r="C88" s="72" t="s">
        <v>340</v>
      </c>
      <c r="D88" s="83"/>
      <c r="E88" s="29"/>
      <c r="F88" s="30"/>
      <c r="G88" s="31"/>
      <c r="H88" s="28" t="s">
        <v>271</v>
      </c>
      <c r="I88" s="66">
        <v>14</v>
      </c>
      <c r="J88" s="67"/>
      <c r="K88" s="68"/>
      <c r="L88" s="200"/>
      <c r="M88" s="374"/>
    </row>
    <row r="89" spans="1:13" ht="15" customHeight="1">
      <c r="A89" s="52"/>
      <c r="B89" s="24"/>
      <c r="C89" s="25"/>
      <c r="D89" s="82"/>
      <c r="E89" s="25"/>
      <c r="F89" s="26"/>
      <c r="G89" s="27"/>
      <c r="H89" s="24"/>
      <c r="I89" s="59"/>
      <c r="J89" s="60"/>
      <c r="K89" s="61"/>
      <c r="L89" s="62"/>
      <c r="M89" s="374"/>
    </row>
    <row r="90" spans="1:13" ht="15" customHeight="1">
      <c r="A90" s="53"/>
      <c r="B90" s="28"/>
      <c r="C90" s="72" t="s">
        <v>250</v>
      </c>
      <c r="D90" s="83"/>
      <c r="E90" s="29"/>
      <c r="F90" s="30"/>
      <c r="G90" s="31"/>
      <c r="H90" s="28" t="s">
        <v>271</v>
      </c>
      <c r="I90" s="66">
        <v>2</v>
      </c>
      <c r="J90" s="67"/>
      <c r="K90" s="68"/>
      <c r="L90" s="200"/>
      <c r="M90" s="374"/>
    </row>
    <row r="91" spans="1:13" ht="15" customHeight="1">
      <c r="A91" s="52"/>
      <c r="B91" s="24"/>
      <c r="C91" s="25" t="s">
        <v>362</v>
      </c>
      <c r="D91" s="82"/>
      <c r="E91" s="25"/>
      <c r="F91" s="26"/>
      <c r="G91" s="27"/>
      <c r="H91" s="24"/>
      <c r="I91" s="59"/>
      <c r="J91" s="60"/>
      <c r="K91" s="61"/>
      <c r="L91" s="62"/>
      <c r="M91" s="374"/>
    </row>
    <row r="92" spans="1:13" ht="15" customHeight="1">
      <c r="A92" s="53"/>
      <c r="B92" s="28"/>
      <c r="C92" s="72" t="s">
        <v>363</v>
      </c>
      <c r="D92" s="83"/>
      <c r="E92" s="29" t="s">
        <v>364</v>
      </c>
      <c r="F92" s="30"/>
      <c r="G92" s="31"/>
      <c r="H92" s="28" t="s">
        <v>271</v>
      </c>
      <c r="I92" s="66">
        <v>1</v>
      </c>
      <c r="J92" s="67"/>
      <c r="K92" s="68"/>
      <c r="L92" s="200"/>
      <c r="M92" s="374"/>
    </row>
    <row r="93" spans="1:13" ht="15" customHeight="1">
      <c r="A93" s="52"/>
      <c r="B93" s="24"/>
      <c r="C93" s="25"/>
      <c r="D93" s="82"/>
      <c r="E93" s="25"/>
      <c r="F93" s="26"/>
      <c r="G93" s="27"/>
      <c r="H93" s="24"/>
      <c r="I93" s="59"/>
      <c r="J93" s="60"/>
      <c r="K93" s="61"/>
      <c r="L93" s="62"/>
      <c r="M93" s="374"/>
    </row>
    <row r="94" spans="1:13" ht="15" customHeight="1">
      <c r="A94" s="53"/>
      <c r="B94" s="28"/>
      <c r="C94" s="72" t="s">
        <v>360</v>
      </c>
      <c r="D94" s="83"/>
      <c r="E94" s="29" t="s">
        <v>365</v>
      </c>
      <c r="F94" s="30"/>
      <c r="G94" s="31"/>
      <c r="H94" s="28" t="s">
        <v>271</v>
      </c>
      <c r="I94" s="66">
        <v>10</v>
      </c>
      <c r="J94" s="67"/>
      <c r="K94" s="68"/>
      <c r="L94" s="200"/>
      <c r="M94" s="374"/>
    </row>
    <row r="95" spans="1:13" ht="15" customHeight="1">
      <c r="A95" s="52"/>
      <c r="B95" s="24"/>
      <c r="C95" s="25"/>
      <c r="D95" s="82"/>
      <c r="E95" s="25"/>
      <c r="F95" s="26"/>
      <c r="G95" s="27"/>
      <c r="H95" s="24"/>
      <c r="I95" s="59"/>
      <c r="J95" s="60"/>
      <c r="K95" s="61"/>
      <c r="L95" s="62"/>
      <c r="M95" s="374"/>
    </row>
    <row r="96" spans="1:13" ht="15" customHeight="1">
      <c r="A96" s="53"/>
      <c r="B96" s="28"/>
      <c r="C96" s="72" t="s">
        <v>656</v>
      </c>
      <c r="D96" s="83"/>
      <c r="E96" s="29"/>
      <c r="F96" s="30"/>
      <c r="G96" s="31"/>
      <c r="H96" s="28" t="s">
        <v>59</v>
      </c>
      <c r="I96" s="66">
        <v>1</v>
      </c>
      <c r="J96" s="67"/>
      <c r="K96" s="67"/>
      <c r="L96" s="200"/>
      <c r="M96" s="374"/>
    </row>
    <row r="97" spans="1:13" ht="15" customHeight="1">
      <c r="A97" s="52"/>
      <c r="B97" s="24"/>
      <c r="C97" s="25"/>
      <c r="D97" s="82"/>
      <c r="E97" s="25"/>
      <c r="F97" s="26"/>
      <c r="G97" s="27"/>
      <c r="H97" s="24"/>
      <c r="I97" s="59"/>
      <c r="J97" s="60"/>
      <c r="K97" s="61"/>
      <c r="L97" s="62"/>
      <c r="M97" s="374"/>
    </row>
    <row r="98" spans="1:13" ht="15" customHeight="1">
      <c r="A98" s="53"/>
      <c r="B98" s="28"/>
      <c r="C98" s="72" t="s">
        <v>657</v>
      </c>
      <c r="D98" s="83"/>
      <c r="E98" s="29" t="s">
        <v>660</v>
      </c>
      <c r="F98" s="30"/>
      <c r="G98" s="31"/>
      <c r="H98" s="28" t="s">
        <v>271</v>
      </c>
      <c r="I98" s="66">
        <v>1</v>
      </c>
      <c r="J98" s="67"/>
      <c r="K98" s="68"/>
      <c r="L98" s="200"/>
      <c r="M98" s="374"/>
    </row>
    <row r="99" spans="1:13" ht="15" customHeight="1">
      <c r="A99" s="52"/>
      <c r="B99" s="24"/>
      <c r="C99" s="25"/>
      <c r="D99" s="82"/>
      <c r="E99" s="25"/>
      <c r="F99" s="26"/>
      <c r="G99" s="27"/>
      <c r="H99" s="24"/>
      <c r="I99" s="59"/>
      <c r="J99" s="60"/>
      <c r="K99" s="61"/>
      <c r="L99" s="62"/>
      <c r="M99" s="374"/>
    </row>
    <row r="100" spans="1:13" ht="15" customHeight="1">
      <c r="A100" s="53"/>
      <c r="B100" s="28"/>
      <c r="C100" s="72" t="s">
        <v>657</v>
      </c>
      <c r="D100" s="83"/>
      <c r="E100" s="29" t="s">
        <v>661</v>
      </c>
      <c r="F100" s="30"/>
      <c r="G100" s="31"/>
      <c r="H100" s="28" t="s">
        <v>271</v>
      </c>
      <c r="I100" s="66">
        <v>5</v>
      </c>
      <c r="J100" s="67"/>
      <c r="K100" s="68"/>
      <c r="L100" s="200"/>
      <c r="M100" s="374"/>
    </row>
    <row r="101" spans="1:13" ht="15" customHeight="1">
      <c r="A101" s="52"/>
      <c r="B101" s="24"/>
      <c r="C101" s="25"/>
      <c r="D101" s="82"/>
      <c r="E101" s="25"/>
      <c r="F101" s="26"/>
      <c r="G101" s="27"/>
      <c r="H101" s="24"/>
      <c r="I101" s="59"/>
      <c r="J101" s="60"/>
      <c r="K101" s="61"/>
      <c r="L101" s="62"/>
      <c r="M101" s="374"/>
    </row>
    <row r="102" spans="1:13" ht="15" customHeight="1">
      <c r="A102" s="53"/>
      <c r="B102" s="28"/>
      <c r="C102" s="72" t="s">
        <v>657</v>
      </c>
      <c r="D102" s="83"/>
      <c r="E102" s="29" t="s">
        <v>662</v>
      </c>
      <c r="F102" s="30"/>
      <c r="G102" s="31"/>
      <c r="H102" s="28" t="s">
        <v>271</v>
      </c>
      <c r="I102" s="66">
        <v>5</v>
      </c>
      <c r="J102" s="67"/>
      <c r="K102" s="68"/>
      <c r="L102" s="200"/>
      <c r="M102" s="374"/>
    </row>
    <row r="103" spans="1:13" ht="15" customHeight="1">
      <c r="A103" s="52"/>
      <c r="B103" s="24"/>
      <c r="C103" s="25"/>
      <c r="D103" s="82"/>
      <c r="E103" s="25"/>
      <c r="F103" s="26"/>
      <c r="G103" s="27"/>
      <c r="H103" s="24"/>
      <c r="I103" s="59"/>
      <c r="J103" s="60"/>
      <c r="K103" s="61"/>
      <c r="L103" s="62"/>
      <c r="M103" s="374"/>
    </row>
    <row r="104" spans="1:13" ht="15" customHeight="1">
      <c r="A104" s="53"/>
      <c r="B104" s="28"/>
      <c r="C104" s="72" t="s">
        <v>657</v>
      </c>
      <c r="D104" s="83"/>
      <c r="E104" s="29" t="s">
        <v>663</v>
      </c>
      <c r="F104" s="30"/>
      <c r="G104" s="31"/>
      <c r="H104" s="28" t="s">
        <v>271</v>
      </c>
      <c r="I104" s="66">
        <v>2</v>
      </c>
      <c r="J104" s="67"/>
      <c r="K104" s="68"/>
      <c r="L104" s="200"/>
      <c r="M104" s="374"/>
    </row>
    <row r="105" spans="1:13" ht="15" customHeight="1">
      <c r="A105" s="52"/>
      <c r="B105" s="24"/>
      <c r="C105" s="25"/>
      <c r="D105" s="82"/>
      <c r="E105" s="25"/>
      <c r="F105" s="26"/>
      <c r="G105" s="27"/>
      <c r="H105" s="24"/>
      <c r="I105" s="59"/>
      <c r="J105" s="60"/>
      <c r="K105" s="61"/>
      <c r="L105" s="62"/>
      <c r="M105" s="374"/>
    </row>
    <row r="106" spans="1:13" ht="15" customHeight="1">
      <c r="A106" s="53"/>
      <c r="B106" s="28"/>
      <c r="C106" s="72" t="s">
        <v>658</v>
      </c>
      <c r="D106" s="83"/>
      <c r="E106" s="29"/>
      <c r="F106" s="30"/>
      <c r="G106" s="31"/>
      <c r="H106" s="28" t="s">
        <v>659</v>
      </c>
      <c r="I106" s="66">
        <v>7</v>
      </c>
      <c r="J106" s="67"/>
      <c r="K106" s="68"/>
      <c r="L106" s="200"/>
      <c r="M106" s="374"/>
    </row>
    <row r="107" spans="1:13" ht="15" customHeight="1">
      <c r="A107" s="52"/>
      <c r="B107" s="24"/>
      <c r="C107" s="25"/>
      <c r="D107" s="82"/>
      <c r="E107" s="25"/>
      <c r="F107" s="26"/>
      <c r="G107" s="27"/>
      <c r="H107" s="24"/>
      <c r="I107" s="59"/>
      <c r="J107" s="60"/>
      <c r="K107" s="61"/>
      <c r="L107" s="62"/>
      <c r="M107" s="374"/>
    </row>
    <row r="108" spans="1:13" ht="15" customHeight="1">
      <c r="A108" s="53"/>
      <c r="B108" s="28"/>
      <c r="C108" s="72"/>
      <c r="D108" s="83"/>
      <c r="E108" s="29"/>
      <c r="F108" s="30"/>
      <c r="G108" s="31"/>
      <c r="H108" s="28"/>
      <c r="I108" s="66"/>
      <c r="J108" s="67"/>
      <c r="K108" s="68"/>
      <c r="L108" s="69"/>
      <c r="M108" s="374"/>
    </row>
    <row r="109" spans="1:13" ht="15" customHeight="1">
      <c r="A109" s="52"/>
      <c r="B109" s="24"/>
      <c r="C109" s="25"/>
      <c r="D109" s="82"/>
      <c r="E109" s="25"/>
      <c r="F109" s="26"/>
      <c r="G109" s="27"/>
      <c r="H109" s="24"/>
      <c r="I109" s="59"/>
      <c r="J109" s="60"/>
      <c r="K109" s="61"/>
      <c r="L109" s="62" t="str">
        <f>IF(R110&gt;0,R109,IF(AF110&gt;0,CONCATENATE("見積"),IF(R110=0,"")))</f>
        <v/>
      </c>
      <c r="M109" s="374"/>
    </row>
    <row r="110" spans="1:13" ht="15" customHeight="1">
      <c r="A110" s="53"/>
      <c r="B110" s="28"/>
      <c r="C110" s="72"/>
      <c r="D110" s="83"/>
      <c r="E110" s="29"/>
      <c r="F110" s="30"/>
      <c r="G110" s="31"/>
      <c r="H110" s="28"/>
      <c r="I110" s="66"/>
      <c r="J110" s="67"/>
      <c r="K110" s="68"/>
      <c r="L110" s="69"/>
      <c r="M110" s="374"/>
    </row>
    <row r="111" spans="1:13" ht="15" customHeight="1">
      <c r="A111" s="52"/>
      <c r="B111" s="24"/>
      <c r="C111" s="25"/>
      <c r="D111" s="82"/>
      <c r="E111" s="25"/>
      <c r="F111" s="26"/>
      <c r="G111" s="27"/>
      <c r="H111" s="24"/>
      <c r="I111" s="59"/>
      <c r="J111" s="60"/>
      <c r="K111" s="61"/>
      <c r="L111" s="62" t="str">
        <f>IF(R112&gt;0,R111,IF(AF112&gt;0,CONCATENATE("見積"),IF(R112=0,"")))</f>
        <v/>
      </c>
      <c r="M111" s="374"/>
    </row>
    <row r="112" spans="1:13" ht="15" customHeight="1">
      <c r="A112" s="53"/>
      <c r="B112" s="28"/>
      <c r="C112" s="72"/>
      <c r="D112" s="83"/>
      <c r="E112" s="29"/>
      <c r="F112" s="30"/>
      <c r="G112" s="31"/>
      <c r="H112" s="28"/>
      <c r="I112" s="66"/>
      <c r="J112" s="67"/>
      <c r="K112" s="68"/>
      <c r="L112" s="69"/>
      <c r="M112" s="374"/>
    </row>
    <row r="113" spans="1:13" ht="15" customHeight="1">
      <c r="A113" s="52"/>
      <c r="B113" s="24"/>
      <c r="C113" s="25"/>
      <c r="D113" s="82"/>
      <c r="E113" s="25"/>
      <c r="F113" s="26"/>
      <c r="G113" s="27"/>
      <c r="H113" s="24"/>
      <c r="I113" s="59"/>
      <c r="J113" s="60"/>
      <c r="K113" s="61"/>
      <c r="L113" s="62" t="str">
        <f>IF(R114&gt;0,R113,IF(AF114&gt;0,CONCATENATE("見積"),IF(R114=0,"")))</f>
        <v/>
      </c>
      <c r="M113" s="374"/>
    </row>
    <row r="114" spans="1:13" ht="15" customHeight="1">
      <c r="A114" s="53"/>
      <c r="B114" s="28"/>
      <c r="C114" s="72"/>
      <c r="D114" s="83"/>
      <c r="E114" s="29"/>
      <c r="F114" s="30"/>
      <c r="G114" s="31"/>
      <c r="H114" s="28"/>
      <c r="I114" s="66"/>
      <c r="J114" s="67"/>
      <c r="K114" s="68"/>
      <c r="L114" s="69"/>
      <c r="M114" s="374"/>
    </row>
    <row r="115" spans="1:13" ht="15" customHeight="1">
      <c r="A115" s="52"/>
      <c r="B115" s="24"/>
      <c r="C115" s="25"/>
      <c r="D115" s="82"/>
      <c r="E115" s="25"/>
      <c r="F115" s="26"/>
      <c r="G115" s="27"/>
      <c r="H115" s="24"/>
      <c r="I115" s="59"/>
      <c r="J115" s="60"/>
      <c r="K115" s="61"/>
      <c r="L115" s="62" t="str">
        <f>IF(R116&gt;0,R115,IF(AF116&gt;0,CONCATENATE("見積"),IF(R116=0,"")))</f>
        <v/>
      </c>
      <c r="M115" s="374"/>
    </row>
    <row r="116" spans="1:13" ht="15" customHeight="1">
      <c r="A116" s="53"/>
      <c r="B116" s="28"/>
      <c r="C116" s="72"/>
      <c r="D116" s="83"/>
      <c r="E116" s="29"/>
      <c r="F116" s="30"/>
      <c r="G116" s="31"/>
      <c r="H116" s="28"/>
      <c r="I116" s="66"/>
      <c r="J116" s="67"/>
      <c r="K116" s="68"/>
      <c r="L116" s="69"/>
      <c r="M116" s="374"/>
    </row>
    <row r="117" spans="1:13" ht="15" customHeight="1">
      <c r="A117" s="52"/>
      <c r="B117" s="24"/>
      <c r="C117" s="25"/>
      <c r="D117" s="82"/>
      <c r="E117" s="25"/>
      <c r="F117" s="26"/>
      <c r="G117" s="27"/>
      <c r="H117" s="24"/>
      <c r="I117" s="59"/>
      <c r="J117" s="60"/>
      <c r="K117" s="61"/>
      <c r="L117" s="62" t="str">
        <f>IF(R118&gt;0,R117,IF(AF118&gt;0,CONCATENATE("見積"),IF(R118=0,"")))</f>
        <v/>
      </c>
      <c r="M117" s="374"/>
    </row>
    <row r="118" spans="1:13" ht="15" customHeight="1">
      <c r="A118" s="53"/>
      <c r="B118" s="28"/>
      <c r="C118" s="72"/>
      <c r="D118" s="83"/>
      <c r="E118" s="29"/>
      <c r="F118" s="30"/>
      <c r="G118" s="31"/>
      <c r="H118" s="28"/>
      <c r="I118" s="66"/>
      <c r="J118" s="67"/>
      <c r="K118" s="68"/>
      <c r="L118" s="69"/>
      <c r="M118" s="374"/>
    </row>
    <row r="119" spans="1:13" ht="15" customHeight="1">
      <c r="A119" s="52"/>
      <c r="B119" s="24"/>
      <c r="C119" s="25"/>
      <c r="D119" s="82"/>
      <c r="E119" s="25"/>
      <c r="F119" s="26"/>
      <c r="G119" s="27"/>
      <c r="H119" s="24"/>
      <c r="I119" s="59"/>
      <c r="J119" s="60"/>
      <c r="K119" s="61"/>
      <c r="L119" s="62" t="str">
        <f>IF(R120&gt;0,R119,IF(AF120&gt;0,CONCATENATE("見積"),IF(R120=0,"")))</f>
        <v/>
      </c>
      <c r="M119" s="374"/>
    </row>
    <row r="120" spans="1:13" ht="15" customHeight="1">
      <c r="A120" s="53"/>
      <c r="B120" s="28"/>
      <c r="C120" s="72"/>
      <c r="D120" s="83"/>
      <c r="E120" s="29"/>
      <c r="F120" s="30"/>
      <c r="G120" s="31"/>
      <c r="H120" s="28"/>
      <c r="I120" s="66"/>
      <c r="J120" s="67"/>
      <c r="K120" s="68"/>
      <c r="L120" s="69"/>
      <c r="M120" s="374"/>
    </row>
    <row r="121" spans="1:13" ht="15" customHeight="1">
      <c r="A121" s="52"/>
      <c r="B121" s="24"/>
      <c r="C121" s="25"/>
      <c r="D121" s="82"/>
      <c r="E121" s="25"/>
      <c r="F121" s="26"/>
      <c r="G121" s="27"/>
      <c r="H121" s="24"/>
      <c r="I121" s="59"/>
      <c r="J121" s="60"/>
      <c r="K121" s="61"/>
      <c r="L121" s="62" t="str">
        <f>IF(R122&gt;0,R121,IF(AF122&gt;0,CONCATENATE("見積"),IF(R122=0,"")))</f>
        <v/>
      </c>
      <c r="M121" s="374"/>
    </row>
    <row r="122" spans="1:13" ht="15" customHeight="1">
      <c r="A122" s="53"/>
      <c r="B122" s="28"/>
      <c r="C122" s="72"/>
      <c r="D122" s="83"/>
      <c r="E122" s="29"/>
      <c r="F122" s="30"/>
      <c r="G122" s="31"/>
      <c r="H122" s="28"/>
      <c r="I122" s="66"/>
      <c r="J122" s="67"/>
      <c r="K122" s="68"/>
      <c r="L122" s="69"/>
      <c r="M122" s="374"/>
    </row>
    <row r="123" spans="1:13" ht="15" customHeight="1">
      <c r="A123" s="52"/>
      <c r="B123" s="24"/>
      <c r="C123" s="25"/>
      <c r="D123" s="82"/>
      <c r="E123" s="25"/>
      <c r="F123" s="26"/>
      <c r="G123" s="27"/>
      <c r="H123" s="24"/>
      <c r="I123" s="59"/>
      <c r="J123" s="60"/>
      <c r="K123" s="61"/>
      <c r="L123" s="62" t="str">
        <f>IF(R124&gt;0,R123,IF(AF124&gt;0,CONCATENATE("見積"),IF(R124=0,"")))</f>
        <v/>
      </c>
      <c r="M123" s="374"/>
    </row>
    <row r="124" spans="1:13" ht="15" customHeight="1">
      <c r="A124" s="53"/>
      <c r="B124" s="28"/>
      <c r="C124" s="72"/>
      <c r="D124" s="83"/>
      <c r="E124" s="29"/>
      <c r="F124" s="30"/>
      <c r="G124" s="31"/>
      <c r="H124" s="28"/>
      <c r="I124" s="66"/>
      <c r="J124" s="67"/>
      <c r="K124" s="68"/>
      <c r="L124" s="69"/>
      <c r="M124" s="374"/>
    </row>
    <row r="125" spans="1:13" ht="15" customHeight="1">
      <c r="A125" s="52"/>
      <c r="B125" s="24"/>
      <c r="C125" s="25"/>
      <c r="D125" s="82"/>
      <c r="E125" s="25"/>
      <c r="F125" s="26"/>
      <c r="G125" s="27"/>
      <c r="H125" s="24"/>
      <c r="I125" s="59"/>
      <c r="J125" s="60"/>
      <c r="K125" s="61"/>
      <c r="L125" s="62" t="str">
        <f>IF(R126&gt;0,R125,IF(AF126&gt;0,CONCATENATE("見積"),IF(R126=0,"")))</f>
        <v/>
      </c>
      <c r="M125" s="374"/>
    </row>
    <row r="126" spans="1:13" ht="15" customHeight="1">
      <c r="A126" s="53"/>
      <c r="B126" s="28"/>
      <c r="C126" s="72"/>
      <c r="D126" s="83"/>
      <c r="E126" s="29"/>
      <c r="F126" s="30"/>
      <c r="G126" s="31"/>
      <c r="H126" s="28"/>
      <c r="I126" s="66"/>
      <c r="J126" s="67"/>
      <c r="K126" s="68"/>
      <c r="L126" s="69"/>
      <c r="M126" s="374"/>
    </row>
    <row r="127" spans="1:13" ht="15" customHeight="1">
      <c r="A127" s="52"/>
      <c r="B127" s="24"/>
      <c r="C127" s="25"/>
      <c r="D127" s="82"/>
      <c r="E127" s="25"/>
      <c r="F127" s="26"/>
      <c r="G127" s="27"/>
      <c r="H127" s="24"/>
      <c r="I127" s="59"/>
      <c r="J127" s="60"/>
      <c r="K127" s="61"/>
      <c r="L127" s="62" t="str">
        <f>IF(R128&gt;0,R127,IF(AF128&gt;0,CONCATENATE("見積"),IF(R128=0,"")))</f>
        <v/>
      </c>
      <c r="M127" s="374"/>
    </row>
    <row r="128" spans="1:13" ht="15" customHeight="1">
      <c r="A128" s="53"/>
      <c r="B128" s="28"/>
      <c r="C128" s="72"/>
      <c r="D128" s="83"/>
      <c r="E128" s="29"/>
      <c r="F128" s="30"/>
      <c r="G128" s="31"/>
      <c r="H128" s="28"/>
      <c r="I128" s="66"/>
      <c r="J128" s="67"/>
      <c r="K128" s="68"/>
      <c r="L128" s="69"/>
      <c r="M128" s="374"/>
    </row>
    <row r="129" spans="1:13" ht="15" customHeight="1">
      <c r="A129" s="52"/>
      <c r="B129" s="24"/>
      <c r="C129" s="25"/>
      <c r="D129" s="82"/>
      <c r="E129" s="25"/>
      <c r="F129" s="26"/>
      <c r="G129" s="27"/>
      <c r="H129" s="24"/>
      <c r="I129" s="77"/>
      <c r="J129" s="78"/>
      <c r="K129" s="61"/>
      <c r="L129" s="62"/>
      <c r="M129" s="374"/>
    </row>
    <row r="130" spans="1:13" ht="15" customHeight="1">
      <c r="A130" s="53"/>
      <c r="B130" s="28"/>
      <c r="C130" s="86" t="s">
        <v>20</v>
      </c>
      <c r="D130" s="84"/>
      <c r="E130" s="29"/>
      <c r="F130" s="30"/>
      <c r="G130" s="31"/>
      <c r="H130" s="28"/>
      <c r="I130" s="80"/>
      <c r="J130" s="81"/>
      <c r="K130" s="76"/>
      <c r="L130" s="69"/>
      <c r="M130" s="374"/>
    </row>
  </sheetData>
  <mergeCells count="9">
    <mergeCell ref="J1:J2"/>
    <mergeCell ref="K1:K2"/>
    <mergeCell ref="L1:L2"/>
    <mergeCell ref="M1:M2"/>
    <mergeCell ref="B1:D2"/>
    <mergeCell ref="E1:E2"/>
    <mergeCell ref="G1:G2"/>
    <mergeCell ref="H1:H2"/>
    <mergeCell ref="I1:I2"/>
  </mergeCells>
  <phoneticPr fontId="2"/>
  <conditionalFormatting sqref="A3:A130">
    <cfRule type="cellIs" dxfId="1184" priority="65" stopIfTrue="1" operator="between">
      <formula>0.9999</formula>
      <formula>1.0001</formula>
    </cfRule>
  </conditionalFormatting>
  <conditionalFormatting sqref="J8:K8 J10:K10 J12:K12 J14:K14 J16:K16 J18:K18 J20:K20 J22:K22 J24:K24 J26:K26 J28:K28 J30:K30 J32:K32 J34:K34 J36:K36 J38:K38 J40:K40 J42:K42 J44:K44 J46:K46 J48:K48 J50:K50 J52:K52 J54:K54 J56:K56 J58:K58 J60:K60 J62:K62 J64:K64 J66:K66 J68:K68 J70:K70 J72:K72 J74:K74 J76:K76 J78 J80 J82:K82 J84:K84 J86:K86 J88:K88 J90:K90 J92:K92 J94:K94 J96:K96 J98:K98 J100:K100 J102:K102 J104:K104 J106:K106">
    <cfRule type="expression" dxfId="1183" priority="52" stopIfTrue="1">
      <formula>ISERROR(J8)</formula>
    </cfRule>
  </conditionalFormatting>
  <conditionalFormatting sqref="K6">
    <cfRule type="expression" dxfId="1182" priority="68" stopIfTrue="1">
      <formula>ISERROR(K6)</formula>
    </cfRule>
  </conditionalFormatting>
  <conditionalFormatting sqref="K78:K80 J108:K108 J110:K110 J112:K112 J114:K114 J116:K116 J118:K118 J120:K120 J122:K122 J124:K124 J126:K126 J128:K128">
    <cfRule type="expression" dxfId="1181" priority="58" stopIfTrue="1">
      <formula>ISERROR(J78)</formula>
    </cfRule>
  </conditionalFormatting>
  <conditionalFormatting sqref="K130">
    <cfRule type="expression" dxfId="1180" priority="72" stopIfTrue="1">
      <formula>ISERROR(K130)</formula>
    </cfRule>
  </conditionalFormatting>
  <conditionalFormatting sqref="L5">
    <cfRule type="expression" dxfId="1179" priority="67" stopIfTrue="1">
      <formula>ISERROR(L5)</formula>
    </cfRule>
  </conditionalFormatting>
  <conditionalFormatting sqref="L7">
    <cfRule type="expression" dxfId="1178" priority="50" stopIfTrue="1">
      <formula>ISERROR(L7)</formula>
    </cfRule>
  </conditionalFormatting>
  <conditionalFormatting sqref="L9">
    <cfRule type="expression" dxfId="1177" priority="49" stopIfTrue="1">
      <formula>ISERROR(L9)</formula>
    </cfRule>
  </conditionalFormatting>
  <conditionalFormatting sqref="L11">
    <cfRule type="expression" dxfId="1176" priority="48" stopIfTrue="1">
      <formula>ISERROR(L11)</formula>
    </cfRule>
  </conditionalFormatting>
  <conditionalFormatting sqref="L13">
    <cfRule type="expression" dxfId="1175" priority="47" stopIfTrue="1">
      <formula>ISERROR(L13)</formula>
    </cfRule>
  </conditionalFormatting>
  <conditionalFormatting sqref="L15">
    <cfRule type="expression" dxfId="1174" priority="46" stopIfTrue="1">
      <formula>ISERROR(L15)</formula>
    </cfRule>
  </conditionalFormatting>
  <conditionalFormatting sqref="L17">
    <cfRule type="expression" dxfId="1173" priority="45" stopIfTrue="1">
      <formula>ISERROR(L17)</formula>
    </cfRule>
  </conditionalFormatting>
  <conditionalFormatting sqref="L19">
    <cfRule type="expression" dxfId="1172" priority="44" stopIfTrue="1">
      <formula>ISERROR(L19)</formula>
    </cfRule>
  </conditionalFormatting>
  <conditionalFormatting sqref="L21">
    <cfRule type="expression" dxfId="1171" priority="43" stopIfTrue="1">
      <formula>ISERROR(L21)</formula>
    </cfRule>
  </conditionalFormatting>
  <conditionalFormatting sqref="L23">
    <cfRule type="expression" dxfId="1170" priority="42" stopIfTrue="1">
      <formula>ISERROR(L23)</formula>
    </cfRule>
  </conditionalFormatting>
  <conditionalFormatting sqref="L25">
    <cfRule type="expression" dxfId="1169" priority="41" stopIfTrue="1">
      <formula>ISERROR(L25)</formula>
    </cfRule>
  </conditionalFormatting>
  <conditionalFormatting sqref="L27">
    <cfRule type="expression" dxfId="1168" priority="40" stopIfTrue="1">
      <formula>ISERROR(L27)</formula>
    </cfRule>
  </conditionalFormatting>
  <conditionalFormatting sqref="L29">
    <cfRule type="expression" dxfId="1167" priority="39" stopIfTrue="1">
      <formula>ISERROR(L29)</formula>
    </cfRule>
  </conditionalFormatting>
  <conditionalFormatting sqref="L31">
    <cfRule type="expression" dxfId="1166" priority="38" stopIfTrue="1">
      <formula>ISERROR(L31)</formula>
    </cfRule>
  </conditionalFormatting>
  <conditionalFormatting sqref="L33">
    <cfRule type="expression" dxfId="1165" priority="37" stopIfTrue="1">
      <formula>ISERROR(L33)</formula>
    </cfRule>
  </conditionalFormatting>
  <conditionalFormatting sqref="L35">
    <cfRule type="expression" dxfId="1164" priority="36" stopIfTrue="1">
      <formula>ISERROR(L35)</formula>
    </cfRule>
  </conditionalFormatting>
  <conditionalFormatting sqref="L37">
    <cfRule type="expression" dxfId="1163" priority="35" stopIfTrue="1">
      <formula>ISERROR(L37)</formula>
    </cfRule>
  </conditionalFormatting>
  <conditionalFormatting sqref="L39">
    <cfRule type="expression" dxfId="1162" priority="34" stopIfTrue="1">
      <formula>ISERROR(L39)</formula>
    </cfRule>
  </conditionalFormatting>
  <conditionalFormatting sqref="L41">
    <cfRule type="expression" dxfId="1161" priority="33" stopIfTrue="1">
      <formula>ISERROR(L41)</formula>
    </cfRule>
  </conditionalFormatting>
  <conditionalFormatting sqref="L43">
    <cfRule type="expression" dxfId="1160" priority="32" stopIfTrue="1">
      <formula>ISERROR(L43)</formula>
    </cfRule>
  </conditionalFormatting>
  <conditionalFormatting sqref="L45">
    <cfRule type="expression" dxfId="1159" priority="31" stopIfTrue="1">
      <formula>ISERROR(L45)</formula>
    </cfRule>
  </conditionalFormatting>
  <conditionalFormatting sqref="L47">
    <cfRule type="expression" dxfId="1158" priority="30" stopIfTrue="1">
      <formula>ISERROR(L47)</formula>
    </cfRule>
  </conditionalFormatting>
  <conditionalFormatting sqref="L49">
    <cfRule type="expression" dxfId="1157" priority="29" stopIfTrue="1">
      <formula>ISERROR(L49)</formula>
    </cfRule>
  </conditionalFormatting>
  <conditionalFormatting sqref="L51">
    <cfRule type="expression" dxfId="1156" priority="28" stopIfTrue="1">
      <formula>ISERROR(L51)</formula>
    </cfRule>
  </conditionalFormatting>
  <conditionalFormatting sqref="L53">
    <cfRule type="expression" dxfId="1155" priority="27" stopIfTrue="1">
      <formula>ISERROR(L53)</formula>
    </cfRule>
  </conditionalFormatting>
  <conditionalFormatting sqref="L55">
    <cfRule type="expression" dxfId="1154" priority="26" stopIfTrue="1">
      <formula>ISERROR(L55)</formula>
    </cfRule>
  </conditionalFormatting>
  <conditionalFormatting sqref="L57">
    <cfRule type="expression" dxfId="1153" priority="25" stopIfTrue="1">
      <formula>ISERROR(L57)</formula>
    </cfRule>
  </conditionalFormatting>
  <conditionalFormatting sqref="L59">
    <cfRule type="expression" dxfId="1152" priority="24" stopIfTrue="1">
      <formula>ISERROR(L59)</formula>
    </cfRule>
  </conditionalFormatting>
  <conditionalFormatting sqref="L61">
    <cfRule type="expression" dxfId="1151" priority="23" stopIfTrue="1">
      <formula>ISERROR(L61)</formula>
    </cfRule>
  </conditionalFormatting>
  <conditionalFormatting sqref="L63">
    <cfRule type="expression" dxfId="1150" priority="22" stopIfTrue="1">
      <formula>ISERROR(L63)</formula>
    </cfRule>
  </conditionalFormatting>
  <conditionalFormatting sqref="L65">
    <cfRule type="expression" dxfId="1149" priority="21" stopIfTrue="1">
      <formula>ISERROR(L65)</formula>
    </cfRule>
  </conditionalFormatting>
  <conditionalFormatting sqref="L67">
    <cfRule type="expression" dxfId="1148" priority="20" stopIfTrue="1">
      <formula>ISERROR(L67)</formula>
    </cfRule>
  </conditionalFormatting>
  <conditionalFormatting sqref="L69">
    <cfRule type="expression" dxfId="1147" priority="19" stopIfTrue="1">
      <formula>ISERROR(L69)</formula>
    </cfRule>
  </conditionalFormatting>
  <conditionalFormatting sqref="L71">
    <cfRule type="expression" dxfId="1146" priority="18" stopIfTrue="1">
      <formula>ISERROR(L71)</formula>
    </cfRule>
  </conditionalFormatting>
  <conditionalFormatting sqref="L73">
    <cfRule type="expression" dxfId="1145" priority="17" stopIfTrue="1">
      <formula>ISERROR(L73)</formula>
    </cfRule>
  </conditionalFormatting>
  <conditionalFormatting sqref="L75">
    <cfRule type="expression" dxfId="1144" priority="16" stopIfTrue="1">
      <formula>ISERROR(L75)</formula>
    </cfRule>
  </conditionalFormatting>
  <conditionalFormatting sqref="L77">
    <cfRule type="expression" dxfId="1143" priority="15" stopIfTrue="1">
      <formula>ISERROR(L77)</formula>
    </cfRule>
  </conditionalFormatting>
  <conditionalFormatting sqref="L79">
    <cfRule type="expression" dxfId="1142" priority="14" stopIfTrue="1">
      <formula>ISERROR(L79)</formula>
    </cfRule>
  </conditionalFormatting>
  <conditionalFormatting sqref="L81">
    <cfRule type="expression" dxfId="1141" priority="13" stopIfTrue="1">
      <formula>ISERROR(L81)</formula>
    </cfRule>
  </conditionalFormatting>
  <conditionalFormatting sqref="L83">
    <cfRule type="expression" dxfId="1140" priority="12" stopIfTrue="1">
      <formula>ISERROR(L83)</formula>
    </cfRule>
  </conditionalFormatting>
  <conditionalFormatting sqref="L85">
    <cfRule type="expression" dxfId="1139" priority="11" stopIfTrue="1">
      <formula>ISERROR(L85)</formula>
    </cfRule>
  </conditionalFormatting>
  <conditionalFormatting sqref="L87">
    <cfRule type="expression" dxfId="1138" priority="10" stopIfTrue="1">
      <formula>ISERROR(L87)</formula>
    </cfRule>
  </conditionalFormatting>
  <conditionalFormatting sqref="L89">
    <cfRule type="expression" dxfId="1137" priority="9" stopIfTrue="1">
      <formula>ISERROR(L89)</formula>
    </cfRule>
  </conditionalFormatting>
  <conditionalFormatting sqref="L91">
    <cfRule type="expression" dxfId="1136" priority="8" stopIfTrue="1">
      <formula>ISERROR(L91)</formula>
    </cfRule>
  </conditionalFormatting>
  <conditionalFormatting sqref="L93">
    <cfRule type="expression" dxfId="1135" priority="7" stopIfTrue="1">
      <formula>ISERROR(L93)</formula>
    </cfRule>
  </conditionalFormatting>
  <conditionalFormatting sqref="L95">
    <cfRule type="expression" dxfId="1134" priority="6" stopIfTrue="1">
      <formula>ISERROR(L95)</formula>
    </cfRule>
  </conditionalFormatting>
  <conditionalFormatting sqref="L97">
    <cfRule type="expression" dxfId="1133" priority="5" stopIfTrue="1">
      <formula>ISERROR(L97)</formula>
    </cfRule>
  </conditionalFormatting>
  <conditionalFormatting sqref="L99">
    <cfRule type="expression" dxfId="1132" priority="4" stopIfTrue="1">
      <formula>ISERROR(L99)</formula>
    </cfRule>
  </conditionalFormatting>
  <conditionalFormatting sqref="L101">
    <cfRule type="expression" dxfId="1131" priority="3" stopIfTrue="1">
      <formula>ISERROR(L101)</formula>
    </cfRule>
  </conditionalFormatting>
  <conditionalFormatting sqref="L103">
    <cfRule type="expression" dxfId="1130" priority="2" stopIfTrue="1">
      <formula>ISERROR(L103)</formula>
    </cfRule>
  </conditionalFormatting>
  <conditionalFormatting sqref="L105">
    <cfRule type="expression" dxfId="1129" priority="1" stopIfTrue="1">
      <formula>ISERROR(L105)</formula>
    </cfRule>
  </conditionalFormatting>
  <conditionalFormatting sqref="L107 L109 L111 L113 L115 L117 L119 L121 L123 L125 L127">
    <cfRule type="expression" dxfId="1128" priority="59" stopIfTrue="1">
      <formula>ISERROR(L107)</formula>
    </cfRule>
  </conditionalFormatting>
  <conditionalFormatting sqref="N6">
    <cfRule type="expression" dxfId="1127" priority="55" stopIfTrue="1">
      <formula>ISERROR(N6)</formula>
    </cfRule>
  </conditionalFormatting>
  <conditionalFormatting sqref="N8:N12 N14 N16 N18 N24 N26 N28 N30 N32">
    <cfRule type="expression" dxfId="1126" priority="54" stopIfTrue="1">
      <formula>ISERROR(N8)</formula>
    </cfRule>
  </conditionalFormatting>
  <conditionalFormatting sqref="N20:N22">
    <cfRule type="expression" dxfId="1125" priority="53" stopIfTrue="1">
      <formula>ISERROR(N20)</formula>
    </cfRule>
  </conditionalFormatting>
  <conditionalFormatting sqref="N34">
    <cfRule type="expression" dxfId="1124" priority="5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3" manualBreakCount="3">
    <brk id="34" min="1" max="11" man="1"/>
    <brk id="66" min="1" max="11" man="1"/>
    <brk id="98" min="1" max="11"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E5FF-3CEE-40BF-B8B0-3B8CEC45A138}">
  <sheetPr>
    <tabColor rgb="FF0070C0"/>
  </sheetPr>
  <dimension ref="A1:N162"/>
  <sheetViews>
    <sheetView showGridLines="0" showZeros="0" view="pageBreakPreview" zoomScale="87" zoomScaleNormal="80" zoomScaleSheetLayoutView="87" workbookViewId="0">
      <pane ySplit="4" topLeftCell="A5" activePane="bottomLeft" state="frozenSplit"/>
      <selection activeCell="H32" sqref="H32"/>
      <selection pane="bottomLeft" activeCell="R151" sqref="R15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1723</v>
      </c>
      <c r="D3" s="82"/>
      <c r="E3" s="25"/>
      <c r="F3" s="26"/>
      <c r="G3" s="27"/>
      <c r="H3" s="24"/>
      <c r="I3" s="59"/>
      <c r="J3" s="60"/>
      <c r="K3" s="61"/>
      <c r="L3" s="62"/>
      <c r="M3" s="374"/>
      <c r="N3" s="375"/>
    </row>
    <row r="4" spans="1:14" ht="15" customHeight="1">
      <c r="A4" s="53"/>
      <c r="B4" s="22" t="s">
        <v>65</v>
      </c>
      <c r="C4" s="72" t="s">
        <v>655</v>
      </c>
      <c r="D4" s="83"/>
      <c r="E4" s="29" t="s">
        <v>311</v>
      </c>
      <c r="F4" s="30"/>
      <c r="G4" s="31"/>
      <c r="H4" s="28"/>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t="s">
        <v>366</v>
      </c>
      <c r="D7" s="82"/>
      <c r="E7" s="25"/>
      <c r="F7" s="26"/>
      <c r="G7" s="27"/>
      <c r="H7" s="24"/>
      <c r="I7" s="59"/>
      <c r="J7" s="60"/>
      <c r="K7" s="61"/>
      <c r="L7" s="62"/>
      <c r="M7" s="374"/>
    </row>
    <row r="8" spans="1:14" ht="15" customHeight="1">
      <c r="A8" s="53"/>
      <c r="B8" s="28"/>
      <c r="C8" s="72" t="s">
        <v>241</v>
      </c>
      <c r="D8" s="83"/>
      <c r="E8" s="29" t="s">
        <v>242</v>
      </c>
      <c r="F8" s="30"/>
      <c r="G8" s="31"/>
      <c r="H8" s="28" t="s">
        <v>271</v>
      </c>
      <c r="I8" s="66">
        <v>1</v>
      </c>
      <c r="J8" s="67"/>
      <c r="K8" s="68"/>
      <c r="L8" s="334"/>
      <c r="M8" s="374"/>
    </row>
    <row r="9" spans="1:14" ht="15" customHeight="1">
      <c r="A9" s="52"/>
      <c r="B9" s="24"/>
      <c r="C9" s="25"/>
      <c r="D9" s="82"/>
      <c r="E9" s="25"/>
      <c r="F9" s="26"/>
      <c r="G9" s="27"/>
      <c r="H9" s="24"/>
      <c r="I9" s="59"/>
      <c r="J9" s="60"/>
      <c r="K9" s="61"/>
      <c r="L9" s="62"/>
      <c r="M9" s="374"/>
    </row>
    <row r="10" spans="1:14" ht="15" customHeight="1">
      <c r="A10" s="53"/>
      <c r="B10" s="28"/>
      <c r="C10" s="72" t="s">
        <v>241</v>
      </c>
      <c r="D10" s="83"/>
      <c r="E10" s="29" t="s">
        <v>367</v>
      </c>
      <c r="F10" s="30"/>
      <c r="G10" s="31"/>
      <c r="H10" s="28" t="s">
        <v>271</v>
      </c>
      <c r="I10" s="66">
        <v>2</v>
      </c>
      <c r="J10" s="67"/>
      <c r="K10" s="68"/>
      <c r="L10" s="334"/>
      <c r="M10" s="374"/>
    </row>
    <row r="11" spans="1:14" ht="15" customHeight="1">
      <c r="A11" s="52"/>
      <c r="B11" s="24"/>
      <c r="C11" s="25"/>
      <c r="D11" s="82"/>
      <c r="E11" s="25"/>
      <c r="F11" s="26"/>
      <c r="G11" s="27"/>
      <c r="H11" s="24"/>
      <c r="I11" s="59"/>
      <c r="J11" s="60"/>
      <c r="K11" s="61"/>
      <c r="L11" s="62"/>
      <c r="M11" s="374"/>
    </row>
    <row r="12" spans="1:14" ht="15" customHeight="1">
      <c r="A12" s="53"/>
      <c r="B12" s="28"/>
      <c r="C12" s="72" t="s">
        <v>368</v>
      </c>
      <c r="D12" s="83"/>
      <c r="E12" s="29" t="s">
        <v>369</v>
      </c>
      <c r="F12" s="30"/>
      <c r="G12" s="31"/>
      <c r="H12" s="28" t="s">
        <v>271</v>
      </c>
      <c r="I12" s="66">
        <v>2</v>
      </c>
      <c r="J12" s="67"/>
      <c r="K12" s="68"/>
      <c r="L12" s="334"/>
      <c r="M12" s="374"/>
    </row>
    <row r="13" spans="1:14" ht="15" customHeight="1">
      <c r="A13" s="52"/>
      <c r="B13" s="24"/>
      <c r="C13" s="25"/>
      <c r="D13" s="82"/>
      <c r="E13" s="25"/>
      <c r="F13" s="26"/>
      <c r="G13" s="27"/>
      <c r="H13" s="24"/>
      <c r="I13" s="59"/>
      <c r="J13" s="60"/>
      <c r="K13" s="61"/>
      <c r="L13" s="62"/>
      <c r="M13" s="374"/>
    </row>
    <row r="14" spans="1:14" ht="15" customHeight="1">
      <c r="A14" s="53"/>
      <c r="B14" s="28"/>
      <c r="C14" s="72" t="s">
        <v>324</v>
      </c>
      <c r="D14" s="83"/>
      <c r="E14" s="29" t="s">
        <v>370</v>
      </c>
      <c r="F14" s="30"/>
      <c r="G14" s="31"/>
      <c r="H14" s="28" t="s">
        <v>271</v>
      </c>
      <c r="I14" s="66">
        <v>1</v>
      </c>
      <c r="J14" s="67"/>
      <c r="K14" s="68"/>
      <c r="L14" s="334"/>
      <c r="M14" s="374"/>
    </row>
    <row r="15" spans="1:14" ht="15" customHeight="1">
      <c r="A15" s="52"/>
      <c r="B15" s="24"/>
      <c r="C15" s="25" t="s">
        <v>371</v>
      </c>
      <c r="D15" s="82"/>
      <c r="E15" s="25"/>
      <c r="F15" s="26"/>
      <c r="G15" s="27"/>
      <c r="H15" s="24"/>
      <c r="I15" s="59"/>
      <c r="J15" s="60"/>
      <c r="K15" s="61"/>
      <c r="L15" s="62"/>
      <c r="M15" s="374"/>
    </row>
    <row r="16" spans="1:14" ht="15" customHeight="1">
      <c r="A16" s="53"/>
      <c r="B16" s="28"/>
      <c r="C16" s="72" t="s">
        <v>372</v>
      </c>
      <c r="D16" s="83"/>
      <c r="E16" s="29" t="s">
        <v>373</v>
      </c>
      <c r="F16" s="30"/>
      <c r="G16" s="31"/>
      <c r="H16" s="28" t="s">
        <v>271</v>
      </c>
      <c r="I16" s="66">
        <v>1</v>
      </c>
      <c r="J16" s="67"/>
      <c r="K16" s="68"/>
      <c r="L16" s="334"/>
      <c r="M16" s="374"/>
    </row>
    <row r="17" spans="1:13" ht="15" customHeight="1">
      <c r="A17" s="52"/>
      <c r="B17" s="24"/>
      <c r="C17" s="25"/>
      <c r="D17" s="82"/>
      <c r="E17" s="25"/>
      <c r="F17" s="26"/>
      <c r="G17" s="27"/>
      <c r="H17" s="24"/>
      <c r="I17" s="59"/>
      <c r="J17" s="60"/>
      <c r="K17" s="61"/>
      <c r="L17" s="62"/>
      <c r="M17" s="374"/>
    </row>
    <row r="18" spans="1:13" ht="15" customHeight="1">
      <c r="A18" s="53"/>
      <c r="B18" s="28"/>
      <c r="C18" s="72" t="s">
        <v>368</v>
      </c>
      <c r="D18" s="83"/>
      <c r="E18" s="29"/>
      <c r="F18" s="30"/>
      <c r="G18" s="31"/>
      <c r="H18" s="28" t="s">
        <v>271</v>
      </c>
      <c r="I18" s="66">
        <v>2</v>
      </c>
      <c r="J18" s="67"/>
      <c r="K18" s="68"/>
      <c r="L18" s="334"/>
      <c r="M18" s="374"/>
    </row>
    <row r="19" spans="1:13" ht="15" customHeight="1">
      <c r="A19" s="52"/>
      <c r="B19" s="24"/>
      <c r="C19" s="25"/>
      <c r="D19" s="82"/>
      <c r="E19" s="25"/>
      <c r="F19" s="26"/>
      <c r="G19" s="27"/>
      <c r="H19" s="24"/>
      <c r="I19" s="59"/>
      <c r="J19" s="60"/>
      <c r="K19" s="61"/>
      <c r="L19" s="62"/>
      <c r="M19" s="374"/>
    </row>
    <row r="20" spans="1:13" ht="15" customHeight="1">
      <c r="A20" s="53"/>
      <c r="B20" s="28"/>
      <c r="C20" s="72" t="s">
        <v>374</v>
      </c>
      <c r="D20" s="83"/>
      <c r="E20" s="29" t="s">
        <v>347</v>
      </c>
      <c r="F20" s="30"/>
      <c r="G20" s="31"/>
      <c r="H20" s="28" t="s">
        <v>271</v>
      </c>
      <c r="I20" s="66">
        <v>1</v>
      </c>
      <c r="J20" s="67"/>
      <c r="K20" s="68"/>
      <c r="L20" s="334"/>
      <c r="M20" s="374"/>
    </row>
    <row r="21" spans="1:13" ht="15" customHeight="1">
      <c r="A21" s="52"/>
      <c r="B21" s="24"/>
      <c r="C21" s="25" t="s">
        <v>375</v>
      </c>
      <c r="D21" s="82"/>
      <c r="E21" s="25"/>
      <c r="F21" s="26"/>
      <c r="G21" s="27"/>
      <c r="H21" s="24"/>
      <c r="I21" s="59"/>
      <c r="J21" s="60"/>
      <c r="K21" s="61"/>
      <c r="L21" s="62"/>
      <c r="M21" s="374"/>
    </row>
    <row r="22" spans="1:13" ht="15" customHeight="1">
      <c r="A22" s="53"/>
      <c r="B22" s="28"/>
      <c r="C22" s="72" t="s">
        <v>376</v>
      </c>
      <c r="D22" s="83"/>
      <c r="E22" s="29" t="s">
        <v>377</v>
      </c>
      <c r="F22" s="30"/>
      <c r="G22" s="31"/>
      <c r="H22" s="28" t="s">
        <v>271</v>
      </c>
      <c r="I22" s="66">
        <v>1</v>
      </c>
      <c r="J22" s="67"/>
      <c r="K22" s="68"/>
      <c r="L22" s="334"/>
      <c r="M22" s="374"/>
    </row>
    <row r="23" spans="1:13" ht="15" customHeight="1">
      <c r="A23" s="52"/>
      <c r="B23" s="24"/>
      <c r="C23" s="25"/>
      <c r="D23" s="82"/>
      <c r="E23" s="25"/>
      <c r="F23" s="26"/>
      <c r="G23" s="27"/>
      <c r="H23" s="24"/>
      <c r="I23" s="59"/>
      <c r="J23" s="60"/>
      <c r="K23" s="61"/>
      <c r="L23" s="62"/>
      <c r="M23" s="374"/>
    </row>
    <row r="24" spans="1:13" ht="15" customHeight="1">
      <c r="A24" s="53"/>
      <c r="B24" s="28"/>
      <c r="C24" s="72" t="s">
        <v>368</v>
      </c>
      <c r="D24" s="83"/>
      <c r="E24" s="29" t="s">
        <v>378</v>
      </c>
      <c r="F24" s="30"/>
      <c r="G24" s="31"/>
      <c r="H24" s="28" t="s">
        <v>271</v>
      </c>
      <c r="I24" s="66">
        <v>12</v>
      </c>
      <c r="J24" s="67"/>
      <c r="K24" s="68"/>
      <c r="L24" s="334"/>
      <c r="M24" s="374"/>
    </row>
    <row r="25" spans="1:13" ht="15" customHeight="1">
      <c r="A25" s="52"/>
      <c r="B25" s="24"/>
      <c r="C25" s="25"/>
      <c r="D25" s="82"/>
      <c r="E25" s="25"/>
      <c r="F25" s="26"/>
      <c r="G25" s="27"/>
      <c r="H25" s="24"/>
      <c r="I25" s="59"/>
      <c r="J25" s="60"/>
      <c r="K25" s="61"/>
      <c r="L25" s="62"/>
      <c r="M25" s="374"/>
    </row>
    <row r="26" spans="1:13" ht="15" customHeight="1">
      <c r="A26" s="53"/>
      <c r="B26" s="28"/>
      <c r="C26" s="72" t="s">
        <v>241</v>
      </c>
      <c r="D26" s="83"/>
      <c r="E26" s="29" t="s">
        <v>379</v>
      </c>
      <c r="F26" s="30"/>
      <c r="G26" s="31"/>
      <c r="H26" s="28" t="s">
        <v>271</v>
      </c>
      <c r="I26" s="66">
        <v>1</v>
      </c>
      <c r="J26" s="67"/>
      <c r="K26" s="68"/>
      <c r="L26" s="334"/>
      <c r="M26" s="374"/>
    </row>
    <row r="27" spans="1:13" ht="15" customHeight="1">
      <c r="A27" s="52"/>
      <c r="B27" s="24"/>
      <c r="C27" s="25" t="s">
        <v>380</v>
      </c>
      <c r="D27" s="82"/>
      <c r="E27" s="25"/>
      <c r="F27" s="26"/>
      <c r="G27" s="27"/>
      <c r="H27" s="24"/>
      <c r="I27" s="59"/>
      <c r="J27" s="60"/>
      <c r="K27" s="61"/>
      <c r="L27" s="62"/>
      <c r="M27" s="374"/>
    </row>
    <row r="28" spans="1:13" ht="15" customHeight="1">
      <c r="A28" s="53"/>
      <c r="B28" s="28"/>
      <c r="C28" s="72" t="s">
        <v>381</v>
      </c>
      <c r="D28" s="83"/>
      <c r="E28" s="29" t="s">
        <v>382</v>
      </c>
      <c r="F28" s="30"/>
      <c r="G28" s="31"/>
      <c r="H28" s="28" t="s">
        <v>271</v>
      </c>
      <c r="I28" s="66">
        <v>1</v>
      </c>
      <c r="J28" s="67"/>
      <c r="K28" s="68"/>
      <c r="L28" s="334"/>
      <c r="M28" s="374"/>
    </row>
    <row r="29" spans="1:13" ht="15" customHeight="1">
      <c r="A29" s="52"/>
      <c r="B29" s="24"/>
      <c r="C29" s="25"/>
      <c r="D29" s="82"/>
      <c r="E29" s="25"/>
      <c r="F29" s="26"/>
      <c r="G29" s="27"/>
      <c r="H29" s="24"/>
      <c r="I29" s="59"/>
      <c r="J29" s="60"/>
      <c r="K29" s="61"/>
      <c r="L29" s="62"/>
      <c r="M29" s="374"/>
    </row>
    <row r="30" spans="1:13" ht="15" customHeight="1">
      <c r="A30" s="53"/>
      <c r="B30" s="28"/>
      <c r="C30" s="72" t="s">
        <v>280</v>
      </c>
      <c r="D30" s="83"/>
      <c r="E30" s="29" t="s">
        <v>383</v>
      </c>
      <c r="F30" s="30"/>
      <c r="G30" s="31"/>
      <c r="H30" s="28" t="s">
        <v>271</v>
      </c>
      <c r="I30" s="66">
        <v>1</v>
      </c>
      <c r="J30" s="67"/>
      <c r="K30" s="68"/>
      <c r="L30" s="334"/>
      <c r="M30" s="374"/>
    </row>
    <row r="31" spans="1:13" ht="15" customHeight="1">
      <c r="A31" s="52"/>
      <c r="B31" s="24"/>
      <c r="C31" s="25"/>
      <c r="D31" s="82"/>
      <c r="E31" s="25"/>
      <c r="F31" s="26"/>
      <c r="G31" s="27"/>
      <c r="H31" s="24"/>
      <c r="I31" s="59"/>
      <c r="J31" s="60"/>
      <c r="K31" s="61"/>
      <c r="L31" s="62"/>
      <c r="M31" s="374"/>
    </row>
    <row r="32" spans="1:13" ht="15" customHeight="1">
      <c r="A32" s="53"/>
      <c r="B32" s="28"/>
      <c r="C32" s="72" t="s">
        <v>384</v>
      </c>
      <c r="D32" s="83"/>
      <c r="E32" s="29" t="s">
        <v>385</v>
      </c>
      <c r="F32" s="30"/>
      <c r="G32" s="31"/>
      <c r="H32" s="28" t="s">
        <v>271</v>
      </c>
      <c r="I32" s="66">
        <v>1</v>
      </c>
      <c r="J32" s="67"/>
      <c r="K32" s="68"/>
      <c r="L32" s="334"/>
      <c r="M32" s="374"/>
    </row>
    <row r="33" spans="1:13" ht="15" customHeight="1">
      <c r="A33" s="52"/>
      <c r="B33" s="24"/>
      <c r="C33" s="25" t="s">
        <v>386</v>
      </c>
      <c r="D33" s="82"/>
      <c r="E33" s="25"/>
      <c r="F33" s="26"/>
      <c r="G33" s="27"/>
      <c r="H33" s="24"/>
      <c r="I33" s="59"/>
      <c r="J33" s="60"/>
      <c r="K33" s="61"/>
      <c r="L33" s="62"/>
      <c r="M33" s="374"/>
    </row>
    <row r="34" spans="1:13" ht="15" customHeight="1">
      <c r="A34" s="53"/>
      <c r="B34" s="28"/>
      <c r="C34" s="72" t="s">
        <v>324</v>
      </c>
      <c r="D34" s="83"/>
      <c r="E34" s="29"/>
      <c r="F34" s="30"/>
      <c r="G34" s="31"/>
      <c r="H34" s="28" t="s">
        <v>271</v>
      </c>
      <c r="I34" s="66">
        <v>2</v>
      </c>
      <c r="J34" s="67"/>
      <c r="K34" s="68"/>
      <c r="L34" s="334"/>
      <c r="M34" s="374"/>
    </row>
    <row r="35" spans="1:13" ht="15" customHeight="1">
      <c r="A35" s="52"/>
      <c r="B35" s="24"/>
      <c r="C35" s="25" t="s">
        <v>387</v>
      </c>
      <c r="D35" s="82"/>
      <c r="E35" s="25"/>
      <c r="F35" s="26"/>
      <c r="G35" s="27"/>
      <c r="H35" s="24"/>
      <c r="I35" s="59"/>
      <c r="J35" s="60"/>
      <c r="K35" s="61"/>
      <c r="L35" s="62"/>
      <c r="M35" s="374"/>
    </row>
    <row r="36" spans="1:13" ht="15" customHeight="1">
      <c r="A36" s="53"/>
      <c r="B36" s="28"/>
      <c r="C36" s="72" t="s">
        <v>280</v>
      </c>
      <c r="D36" s="83"/>
      <c r="E36" s="29" t="s">
        <v>388</v>
      </c>
      <c r="F36" s="30"/>
      <c r="G36" s="31"/>
      <c r="H36" s="28" t="s">
        <v>271</v>
      </c>
      <c r="I36" s="66">
        <v>2</v>
      </c>
      <c r="J36" s="67"/>
      <c r="K36" s="68"/>
      <c r="L36" s="334"/>
      <c r="M36" s="374"/>
    </row>
    <row r="37" spans="1:13" ht="15" customHeight="1">
      <c r="A37" s="52"/>
      <c r="B37" s="24"/>
      <c r="C37" s="25"/>
      <c r="D37" s="82"/>
      <c r="E37" s="25"/>
      <c r="F37" s="26"/>
      <c r="G37" s="27"/>
      <c r="H37" s="24"/>
      <c r="I37" s="59"/>
      <c r="J37" s="60"/>
      <c r="K37" s="61"/>
      <c r="L37" s="62"/>
      <c r="M37" s="374"/>
    </row>
    <row r="38" spans="1:13" ht="15" customHeight="1">
      <c r="A38" s="53"/>
      <c r="B38" s="28"/>
      <c r="C38" s="72" t="s">
        <v>280</v>
      </c>
      <c r="D38" s="83"/>
      <c r="E38" s="29" t="s">
        <v>383</v>
      </c>
      <c r="F38" s="30"/>
      <c r="G38" s="31"/>
      <c r="H38" s="28" t="s">
        <v>271</v>
      </c>
      <c r="I38" s="66">
        <v>1</v>
      </c>
      <c r="J38" s="67"/>
      <c r="K38" s="68"/>
      <c r="L38" s="334"/>
      <c r="M38" s="374"/>
    </row>
    <row r="39" spans="1:13" ht="15" customHeight="1">
      <c r="A39" s="52"/>
      <c r="B39" s="24"/>
      <c r="C39" s="25"/>
      <c r="D39" s="82"/>
      <c r="E39" s="25"/>
      <c r="F39" s="26"/>
      <c r="G39" s="27"/>
      <c r="H39" s="24"/>
      <c r="I39" s="59"/>
      <c r="J39" s="60"/>
      <c r="K39" s="61"/>
      <c r="L39" s="62"/>
      <c r="M39" s="374"/>
    </row>
    <row r="40" spans="1:13" ht="15" customHeight="1">
      <c r="A40" s="53"/>
      <c r="B40" s="28"/>
      <c r="C40" s="72" t="s">
        <v>268</v>
      </c>
      <c r="D40" s="83"/>
      <c r="E40" s="29" t="s">
        <v>347</v>
      </c>
      <c r="F40" s="30"/>
      <c r="G40" s="31"/>
      <c r="H40" s="28" t="s">
        <v>271</v>
      </c>
      <c r="I40" s="66">
        <v>1</v>
      </c>
      <c r="J40" s="67"/>
      <c r="K40" s="68"/>
      <c r="L40" s="334"/>
      <c r="M40" s="374"/>
    </row>
    <row r="41" spans="1:13" ht="15" customHeight="1">
      <c r="A41" s="52"/>
      <c r="B41" s="24"/>
      <c r="C41" s="25"/>
      <c r="D41" s="82"/>
      <c r="E41" s="25"/>
      <c r="F41" s="26"/>
      <c r="G41" s="27"/>
      <c r="H41" s="24"/>
      <c r="I41" s="59"/>
      <c r="J41" s="60"/>
      <c r="K41" s="61"/>
      <c r="L41" s="62"/>
      <c r="M41" s="374"/>
    </row>
    <row r="42" spans="1:13" ht="15" customHeight="1">
      <c r="A42" s="53"/>
      <c r="B42" s="28"/>
      <c r="C42" s="72" t="s">
        <v>389</v>
      </c>
      <c r="D42" s="83"/>
      <c r="E42" s="29" t="s">
        <v>390</v>
      </c>
      <c r="F42" s="30"/>
      <c r="G42" s="31"/>
      <c r="H42" s="28" t="s">
        <v>271</v>
      </c>
      <c r="I42" s="66">
        <v>1</v>
      </c>
      <c r="J42" s="67"/>
      <c r="K42" s="68"/>
      <c r="L42" s="334"/>
      <c r="M42" s="374"/>
    </row>
    <row r="43" spans="1:13" ht="15" customHeight="1">
      <c r="A43" s="52"/>
      <c r="B43" s="24"/>
      <c r="C43" s="25"/>
      <c r="D43" s="82"/>
      <c r="E43" s="25"/>
      <c r="F43" s="26"/>
      <c r="G43" s="27"/>
      <c r="H43" s="24"/>
      <c r="I43" s="59"/>
      <c r="J43" s="60"/>
      <c r="K43" s="61"/>
      <c r="L43" s="62"/>
      <c r="M43" s="374"/>
    </row>
    <row r="44" spans="1:13" ht="15" customHeight="1">
      <c r="A44" s="53"/>
      <c r="B44" s="28"/>
      <c r="C44" s="72" t="s">
        <v>391</v>
      </c>
      <c r="D44" s="83"/>
      <c r="E44" s="29" t="s">
        <v>392</v>
      </c>
      <c r="F44" s="30"/>
      <c r="G44" s="31"/>
      <c r="H44" s="28" t="s">
        <v>271</v>
      </c>
      <c r="I44" s="66">
        <v>1</v>
      </c>
      <c r="J44" s="67"/>
      <c r="K44" s="68"/>
      <c r="L44" s="334"/>
      <c r="M44" s="374"/>
    </row>
    <row r="45" spans="1:13" ht="15" customHeight="1">
      <c r="A45" s="52"/>
      <c r="B45" s="24"/>
      <c r="C45" s="25" t="s">
        <v>393</v>
      </c>
      <c r="D45" s="82"/>
      <c r="E45" s="25"/>
      <c r="F45" s="26"/>
      <c r="G45" s="27"/>
      <c r="H45" s="24"/>
      <c r="I45" s="59"/>
      <c r="J45" s="60"/>
      <c r="K45" s="61"/>
      <c r="L45" s="62"/>
      <c r="M45" s="374"/>
    </row>
    <row r="46" spans="1:13" ht="15" customHeight="1">
      <c r="A46" s="53"/>
      <c r="B46" s="28"/>
      <c r="C46" s="72" t="s">
        <v>394</v>
      </c>
      <c r="D46" s="83"/>
      <c r="E46" s="29" t="s">
        <v>395</v>
      </c>
      <c r="F46" s="30"/>
      <c r="G46" s="31"/>
      <c r="H46" s="28" t="s">
        <v>271</v>
      </c>
      <c r="I46" s="66">
        <v>1</v>
      </c>
      <c r="J46" s="67"/>
      <c r="K46" s="68"/>
      <c r="L46" s="334"/>
      <c r="M46" s="374"/>
    </row>
    <row r="47" spans="1:13" ht="15" customHeight="1">
      <c r="A47" s="52"/>
      <c r="B47" s="24"/>
      <c r="C47" s="25"/>
      <c r="D47" s="82"/>
      <c r="E47" s="25"/>
      <c r="F47" s="26"/>
      <c r="G47" s="27"/>
      <c r="H47" s="24"/>
      <c r="I47" s="59"/>
      <c r="J47" s="60"/>
      <c r="K47" s="61"/>
      <c r="L47" s="62"/>
      <c r="M47" s="374"/>
    </row>
    <row r="48" spans="1:13" ht="15" customHeight="1">
      <c r="A48" s="53"/>
      <c r="B48" s="28"/>
      <c r="C48" s="72" t="s">
        <v>396</v>
      </c>
      <c r="D48" s="83"/>
      <c r="E48" s="29" t="s">
        <v>397</v>
      </c>
      <c r="F48" s="30"/>
      <c r="G48" s="31"/>
      <c r="H48" s="28" t="s">
        <v>271</v>
      </c>
      <c r="I48" s="66">
        <v>1</v>
      </c>
      <c r="J48" s="67"/>
      <c r="K48" s="68"/>
      <c r="L48" s="334"/>
      <c r="M48" s="374"/>
    </row>
    <row r="49" spans="1:13" ht="15" customHeight="1">
      <c r="A49" s="52"/>
      <c r="B49" s="24"/>
      <c r="C49" s="25"/>
      <c r="D49" s="82"/>
      <c r="E49" s="25"/>
      <c r="F49" s="26"/>
      <c r="G49" s="27"/>
      <c r="H49" s="24"/>
      <c r="I49" s="59"/>
      <c r="J49" s="60"/>
      <c r="K49" s="61"/>
      <c r="L49" s="62"/>
      <c r="M49" s="374"/>
    </row>
    <row r="50" spans="1:13" ht="15" customHeight="1">
      <c r="A50" s="53"/>
      <c r="B50" s="28"/>
      <c r="C50" s="72" t="s">
        <v>280</v>
      </c>
      <c r="D50" s="83"/>
      <c r="E50" s="29" t="s">
        <v>398</v>
      </c>
      <c r="F50" s="30"/>
      <c r="G50" s="31"/>
      <c r="H50" s="28" t="s">
        <v>271</v>
      </c>
      <c r="I50" s="66">
        <v>4</v>
      </c>
      <c r="J50" s="67"/>
      <c r="K50" s="68"/>
      <c r="L50" s="334"/>
      <c r="M50" s="374"/>
    </row>
    <row r="51" spans="1:13" ht="15" customHeight="1">
      <c r="A51" s="52"/>
      <c r="B51" s="24"/>
      <c r="C51" s="25" t="s">
        <v>399</v>
      </c>
      <c r="D51" s="82"/>
      <c r="E51" s="25"/>
      <c r="F51" s="26"/>
      <c r="G51" s="27"/>
      <c r="H51" s="24"/>
      <c r="I51" s="59"/>
      <c r="J51" s="60"/>
      <c r="K51" s="61"/>
      <c r="L51" s="62"/>
      <c r="M51" s="374"/>
    </row>
    <row r="52" spans="1:13" ht="15" customHeight="1">
      <c r="A52" s="53"/>
      <c r="B52" s="28"/>
      <c r="C52" s="72" t="s">
        <v>400</v>
      </c>
      <c r="D52" s="83"/>
      <c r="E52" s="29" t="s">
        <v>401</v>
      </c>
      <c r="F52" s="30"/>
      <c r="G52" s="31"/>
      <c r="H52" s="28" t="s">
        <v>271</v>
      </c>
      <c r="I52" s="66">
        <v>1</v>
      </c>
      <c r="J52" s="67"/>
      <c r="K52" s="68"/>
      <c r="L52" s="334"/>
      <c r="M52" s="374"/>
    </row>
    <row r="53" spans="1:13" ht="15" customHeight="1">
      <c r="A53" s="52"/>
      <c r="B53" s="24"/>
      <c r="C53" s="25"/>
      <c r="D53" s="82"/>
      <c r="E53" s="25"/>
      <c r="F53" s="26"/>
      <c r="G53" s="27"/>
      <c r="H53" s="24"/>
      <c r="I53" s="59"/>
      <c r="J53" s="60"/>
      <c r="K53" s="61"/>
      <c r="L53" s="62"/>
      <c r="M53" s="374"/>
    </row>
    <row r="54" spans="1:13" ht="15" customHeight="1">
      <c r="A54" s="53"/>
      <c r="B54" s="28"/>
      <c r="C54" s="72" t="s">
        <v>402</v>
      </c>
      <c r="D54" s="83"/>
      <c r="E54" s="29" t="s">
        <v>403</v>
      </c>
      <c r="F54" s="30"/>
      <c r="G54" s="31"/>
      <c r="H54" s="28" t="s">
        <v>271</v>
      </c>
      <c r="I54" s="66">
        <v>1</v>
      </c>
      <c r="J54" s="67"/>
      <c r="K54" s="68"/>
      <c r="L54" s="334"/>
      <c r="M54" s="374"/>
    </row>
    <row r="55" spans="1:13" ht="15" customHeight="1">
      <c r="A55" s="52"/>
      <c r="B55" s="24"/>
      <c r="C55" s="25"/>
      <c r="D55" s="82"/>
      <c r="E55" s="25"/>
      <c r="F55" s="26"/>
      <c r="G55" s="27"/>
      <c r="H55" s="24"/>
      <c r="I55" s="59"/>
      <c r="J55" s="60"/>
      <c r="K55" s="61"/>
      <c r="L55" s="62"/>
      <c r="M55" s="374"/>
    </row>
    <row r="56" spans="1:13" ht="15" customHeight="1">
      <c r="A56" s="53"/>
      <c r="B56" s="28"/>
      <c r="C56" s="72" t="s">
        <v>250</v>
      </c>
      <c r="D56" s="83"/>
      <c r="E56" s="29" t="s">
        <v>404</v>
      </c>
      <c r="F56" s="30"/>
      <c r="G56" s="31"/>
      <c r="H56" s="28" t="s">
        <v>271</v>
      </c>
      <c r="I56" s="66">
        <v>3</v>
      </c>
      <c r="J56" s="67"/>
      <c r="K56" s="68"/>
      <c r="L56" s="334"/>
      <c r="M56" s="374"/>
    </row>
    <row r="57" spans="1:13" ht="15" customHeight="1">
      <c r="A57" s="52"/>
      <c r="B57" s="24"/>
      <c r="C57" s="25"/>
      <c r="D57" s="82"/>
      <c r="E57" s="25"/>
      <c r="F57" s="26"/>
      <c r="G57" s="27"/>
      <c r="H57" s="24"/>
      <c r="I57" s="59"/>
      <c r="J57" s="60"/>
      <c r="K57" s="61"/>
      <c r="L57" s="62"/>
      <c r="M57" s="374"/>
    </row>
    <row r="58" spans="1:13" ht="15" customHeight="1">
      <c r="A58" s="53"/>
      <c r="B58" s="28"/>
      <c r="C58" s="72" t="s">
        <v>368</v>
      </c>
      <c r="D58" s="83"/>
      <c r="E58" s="29"/>
      <c r="F58" s="30"/>
      <c r="G58" s="31"/>
      <c r="H58" s="28" t="s">
        <v>271</v>
      </c>
      <c r="I58" s="66">
        <v>8</v>
      </c>
      <c r="J58" s="67"/>
      <c r="K58" s="68"/>
      <c r="L58" s="334"/>
      <c r="M58" s="374"/>
    </row>
    <row r="59" spans="1:13" ht="15" customHeight="1">
      <c r="A59" s="52"/>
      <c r="B59" s="24"/>
      <c r="C59" s="25"/>
      <c r="D59" s="82"/>
      <c r="E59" s="25"/>
      <c r="F59" s="26"/>
      <c r="G59" s="27"/>
      <c r="H59" s="24"/>
      <c r="I59" s="59"/>
      <c r="J59" s="60"/>
      <c r="K59" s="61"/>
      <c r="L59" s="62"/>
      <c r="M59" s="374"/>
    </row>
    <row r="60" spans="1:13" ht="15" customHeight="1">
      <c r="A60" s="53"/>
      <c r="B60" s="28"/>
      <c r="C60" s="72" t="s">
        <v>236</v>
      </c>
      <c r="D60" s="83"/>
      <c r="E60" s="29" t="s">
        <v>405</v>
      </c>
      <c r="F60" s="30"/>
      <c r="G60" s="31"/>
      <c r="H60" s="28" t="s">
        <v>271</v>
      </c>
      <c r="I60" s="66">
        <v>1</v>
      </c>
      <c r="J60" s="67"/>
      <c r="K60" s="68"/>
      <c r="L60" s="334"/>
      <c r="M60" s="374"/>
    </row>
    <row r="61" spans="1:13" ht="15" customHeight="1">
      <c r="A61" s="52"/>
      <c r="B61" s="24"/>
      <c r="C61" s="25" t="s">
        <v>406</v>
      </c>
      <c r="D61" s="82"/>
      <c r="E61" s="25"/>
      <c r="F61" s="26"/>
      <c r="G61" s="27"/>
      <c r="H61" s="24"/>
      <c r="I61" s="59"/>
      <c r="J61" s="60"/>
      <c r="K61" s="61"/>
      <c r="L61" s="62"/>
      <c r="M61" s="374"/>
    </row>
    <row r="62" spans="1:13" ht="15" customHeight="1">
      <c r="A62" s="53"/>
      <c r="B62" s="28"/>
      <c r="C62" s="72" t="s">
        <v>400</v>
      </c>
      <c r="D62" s="83"/>
      <c r="E62" s="29" t="s">
        <v>407</v>
      </c>
      <c r="F62" s="30"/>
      <c r="G62" s="31"/>
      <c r="H62" s="28" t="s">
        <v>271</v>
      </c>
      <c r="I62" s="66">
        <v>1</v>
      </c>
      <c r="J62" s="67"/>
      <c r="K62" s="68"/>
      <c r="L62" s="334"/>
      <c r="M62" s="374"/>
    </row>
    <row r="63" spans="1:13" ht="15" customHeight="1">
      <c r="A63" s="52"/>
      <c r="B63" s="24"/>
      <c r="C63" s="25"/>
      <c r="D63" s="82"/>
      <c r="E63" s="25"/>
      <c r="F63" s="26"/>
      <c r="G63" s="27"/>
      <c r="H63" s="24"/>
      <c r="I63" s="59"/>
      <c r="J63" s="60"/>
      <c r="K63" s="61"/>
      <c r="L63" s="62"/>
      <c r="M63" s="374"/>
    </row>
    <row r="64" spans="1:13" ht="15" customHeight="1">
      <c r="A64" s="53"/>
      <c r="B64" s="28"/>
      <c r="C64" s="72" t="s">
        <v>408</v>
      </c>
      <c r="D64" s="83"/>
      <c r="E64" s="29"/>
      <c r="F64" s="30"/>
      <c r="G64" s="31"/>
      <c r="H64" s="28" t="s">
        <v>271</v>
      </c>
      <c r="I64" s="66">
        <v>3</v>
      </c>
      <c r="J64" s="67"/>
      <c r="K64" s="68"/>
      <c r="L64" s="334"/>
      <c r="M64" s="374"/>
    </row>
    <row r="65" spans="1:13" ht="15" customHeight="1">
      <c r="A65" s="52"/>
      <c r="B65" s="24"/>
      <c r="C65" s="25"/>
      <c r="D65" s="82"/>
      <c r="E65" s="25"/>
      <c r="F65" s="26"/>
      <c r="G65" s="27"/>
      <c r="H65" s="24"/>
      <c r="I65" s="59"/>
      <c r="J65" s="60"/>
      <c r="K65" s="61"/>
      <c r="L65" s="62"/>
      <c r="M65" s="374"/>
    </row>
    <row r="66" spans="1:13" ht="15" customHeight="1">
      <c r="A66" s="53"/>
      <c r="B66" s="28"/>
      <c r="C66" s="72" t="s">
        <v>409</v>
      </c>
      <c r="D66" s="83"/>
      <c r="E66" s="29" t="s">
        <v>410</v>
      </c>
      <c r="F66" s="30"/>
      <c r="G66" s="31"/>
      <c r="H66" s="28" t="s">
        <v>271</v>
      </c>
      <c r="I66" s="66">
        <v>3</v>
      </c>
      <c r="J66" s="67"/>
      <c r="K66" s="68"/>
      <c r="L66" s="334"/>
      <c r="M66" s="374"/>
    </row>
    <row r="67" spans="1:13" ht="15" customHeight="1">
      <c r="A67" s="52"/>
      <c r="B67" s="24"/>
      <c r="C67" s="25"/>
      <c r="D67" s="82"/>
      <c r="E67" s="25"/>
      <c r="F67" s="26"/>
      <c r="G67" s="27"/>
      <c r="H67" s="24"/>
      <c r="I67" s="59"/>
      <c r="J67" s="60"/>
      <c r="K67" s="61"/>
      <c r="L67" s="62"/>
      <c r="M67" s="374"/>
    </row>
    <row r="68" spans="1:13" ht="15" customHeight="1">
      <c r="A68" s="53"/>
      <c r="B68" s="28"/>
      <c r="C68" s="72" t="s">
        <v>411</v>
      </c>
      <c r="D68" s="83"/>
      <c r="E68" s="29" t="s">
        <v>412</v>
      </c>
      <c r="F68" s="30"/>
      <c r="G68" s="31"/>
      <c r="H68" s="28" t="s">
        <v>271</v>
      </c>
      <c r="I68" s="66">
        <v>3</v>
      </c>
      <c r="J68" s="67"/>
      <c r="K68" s="68"/>
      <c r="L68" s="334"/>
      <c r="M68" s="374"/>
    </row>
    <row r="69" spans="1:13" ht="15" customHeight="1">
      <c r="A69" s="52"/>
      <c r="B69" s="24"/>
      <c r="C69" s="25" t="s">
        <v>413</v>
      </c>
      <c r="D69" s="82"/>
      <c r="E69" s="25"/>
      <c r="F69" s="26"/>
      <c r="G69" s="27"/>
      <c r="H69" s="24"/>
      <c r="I69" s="59"/>
      <c r="J69" s="60"/>
      <c r="K69" s="61"/>
      <c r="L69" s="62"/>
      <c r="M69" s="374"/>
    </row>
    <row r="70" spans="1:13" ht="15" customHeight="1">
      <c r="A70" s="53"/>
      <c r="B70" s="28"/>
      <c r="C70" s="72" t="s">
        <v>414</v>
      </c>
      <c r="D70" s="83"/>
      <c r="E70" s="29" t="s">
        <v>415</v>
      </c>
      <c r="F70" s="30"/>
      <c r="G70" s="31"/>
      <c r="H70" s="28" t="s">
        <v>271</v>
      </c>
      <c r="I70" s="66">
        <v>1</v>
      </c>
      <c r="J70" s="67"/>
      <c r="K70" s="68"/>
      <c r="L70" s="334"/>
      <c r="M70" s="374"/>
    </row>
    <row r="71" spans="1:13" ht="15" customHeight="1">
      <c r="A71" s="52"/>
      <c r="B71" s="24"/>
      <c r="C71" s="25"/>
      <c r="D71" s="82"/>
      <c r="E71" s="25"/>
      <c r="F71" s="26"/>
      <c r="G71" s="27"/>
      <c r="H71" s="24"/>
      <c r="I71" s="59"/>
      <c r="J71" s="60"/>
      <c r="K71" s="61"/>
      <c r="L71" s="62"/>
      <c r="M71" s="374"/>
    </row>
    <row r="72" spans="1:13" ht="15" customHeight="1">
      <c r="A72" s="53"/>
      <c r="B72" s="28"/>
      <c r="C72" s="72" t="s">
        <v>414</v>
      </c>
      <c r="D72" s="83"/>
      <c r="E72" s="29" t="s">
        <v>416</v>
      </c>
      <c r="F72" s="30"/>
      <c r="G72" s="31"/>
      <c r="H72" s="28" t="s">
        <v>271</v>
      </c>
      <c r="I72" s="66">
        <v>1</v>
      </c>
      <c r="J72" s="67"/>
      <c r="K72" s="68"/>
      <c r="L72" s="334"/>
      <c r="M72" s="374"/>
    </row>
    <row r="73" spans="1:13" ht="15" customHeight="1">
      <c r="A73" s="52"/>
      <c r="B73" s="24"/>
      <c r="C73" s="25"/>
      <c r="D73" s="82"/>
      <c r="E73" s="25"/>
      <c r="F73" s="26"/>
      <c r="G73" s="27"/>
      <c r="H73" s="24"/>
      <c r="I73" s="59"/>
      <c r="J73" s="60"/>
      <c r="K73" s="61"/>
      <c r="L73" s="62"/>
      <c r="M73" s="374"/>
    </row>
    <row r="74" spans="1:13" ht="15" customHeight="1">
      <c r="A74" s="53"/>
      <c r="B74" s="28"/>
      <c r="C74" s="72" t="s">
        <v>278</v>
      </c>
      <c r="D74" s="83"/>
      <c r="E74" s="29" t="s">
        <v>417</v>
      </c>
      <c r="F74" s="30"/>
      <c r="G74" s="31"/>
      <c r="H74" s="28" t="s">
        <v>271</v>
      </c>
      <c r="I74" s="66">
        <v>1</v>
      </c>
      <c r="J74" s="67"/>
      <c r="K74" s="68"/>
      <c r="L74" s="334"/>
      <c r="M74" s="374"/>
    </row>
    <row r="75" spans="1:13" ht="15" customHeight="1">
      <c r="A75" s="52"/>
      <c r="B75" s="24"/>
      <c r="C75" s="25"/>
      <c r="D75" s="82"/>
      <c r="E75" s="25"/>
      <c r="F75" s="26"/>
      <c r="G75" s="27"/>
      <c r="H75" s="24"/>
      <c r="I75" s="59"/>
      <c r="J75" s="60"/>
      <c r="K75" s="61"/>
      <c r="L75" s="62"/>
      <c r="M75" s="374"/>
    </row>
    <row r="76" spans="1:13" ht="15" customHeight="1">
      <c r="A76" s="53"/>
      <c r="B76" s="28"/>
      <c r="C76" s="72" t="s">
        <v>280</v>
      </c>
      <c r="D76" s="83"/>
      <c r="E76" s="29" t="s">
        <v>398</v>
      </c>
      <c r="F76" s="30"/>
      <c r="G76" s="31"/>
      <c r="H76" s="28" t="s">
        <v>271</v>
      </c>
      <c r="I76" s="66">
        <v>2</v>
      </c>
      <c r="J76" s="67"/>
      <c r="K76" s="68"/>
      <c r="L76" s="334"/>
      <c r="M76" s="374"/>
    </row>
    <row r="77" spans="1:13" ht="15" customHeight="1">
      <c r="A77" s="52"/>
      <c r="B77" s="24"/>
      <c r="C77" s="25"/>
      <c r="D77" s="82"/>
      <c r="E77" s="25"/>
      <c r="F77" s="26"/>
      <c r="G77" s="27"/>
      <c r="H77" s="24"/>
      <c r="I77" s="59"/>
      <c r="J77" s="60"/>
      <c r="K77" s="61"/>
      <c r="L77" s="62"/>
      <c r="M77" s="374"/>
    </row>
    <row r="78" spans="1:13" ht="15" customHeight="1">
      <c r="A78" s="53"/>
      <c r="B78" s="28"/>
      <c r="C78" s="72" t="s">
        <v>418</v>
      </c>
      <c r="D78" s="83"/>
      <c r="E78" s="29" t="s">
        <v>419</v>
      </c>
      <c r="F78" s="30"/>
      <c r="G78" s="31"/>
      <c r="H78" s="28" t="s">
        <v>271</v>
      </c>
      <c r="I78" s="66">
        <v>1</v>
      </c>
      <c r="J78" s="67"/>
      <c r="K78" s="68"/>
      <c r="L78" s="334"/>
      <c r="M78" s="374"/>
    </row>
    <row r="79" spans="1:13" ht="15" customHeight="1">
      <c r="A79" s="52"/>
      <c r="B79" s="24"/>
      <c r="C79" s="25" t="s">
        <v>420</v>
      </c>
      <c r="D79" s="82"/>
      <c r="E79" s="25"/>
      <c r="F79" s="26"/>
      <c r="G79" s="27"/>
      <c r="H79" s="24"/>
      <c r="I79" s="59"/>
      <c r="J79" s="60"/>
      <c r="K79" s="61"/>
      <c r="L79" s="62"/>
      <c r="M79" s="374"/>
    </row>
    <row r="80" spans="1:13" ht="15" customHeight="1">
      <c r="A80" s="53"/>
      <c r="B80" s="28"/>
      <c r="C80" s="72" t="s">
        <v>223</v>
      </c>
      <c r="D80" s="83"/>
      <c r="E80" s="29" t="s">
        <v>421</v>
      </c>
      <c r="F80" s="30"/>
      <c r="G80" s="31"/>
      <c r="H80" s="28" t="s">
        <v>271</v>
      </c>
      <c r="I80" s="66">
        <v>5</v>
      </c>
      <c r="J80" s="67"/>
      <c r="K80" s="68"/>
      <c r="L80" s="334"/>
      <c r="M80" s="374"/>
    </row>
    <row r="81" spans="1:13" ht="15" customHeight="1">
      <c r="A81" s="52"/>
      <c r="B81" s="24"/>
      <c r="C81" s="25"/>
      <c r="D81" s="82"/>
      <c r="E81" s="25"/>
      <c r="F81" s="26"/>
      <c r="G81" s="27"/>
      <c r="H81" s="24"/>
      <c r="I81" s="59"/>
      <c r="J81" s="60"/>
      <c r="K81" s="61"/>
      <c r="L81" s="62"/>
      <c r="M81" s="374"/>
    </row>
    <row r="82" spans="1:13" ht="15" customHeight="1">
      <c r="A82" s="53"/>
      <c r="B82" s="28"/>
      <c r="C82" s="72" t="s">
        <v>241</v>
      </c>
      <c r="D82" s="83"/>
      <c r="E82" s="29" t="s">
        <v>422</v>
      </c>
      <c r="F82" s="30"/>
      <c r="G82" s="31"/>
      <c r="H82" s="28" t="s">
        <v>271</v>
      </c>
      <c r="I82" s="66">
        <v>2</v>
      </c>
      <c r="J82" s="67"/>
      <c r="K82" s="68"/>
      <c r="L82" s="334"/>
      <c r="M82" s="374"/>
    </row>
    <row r="83" spans="1:13" ht="15" customHeight="1">
      <c r="A83" s="52"/>
      <c r="B83" s="24"/>
      <c r="C83" s="25"/>
      <c r="D83" s="82"/>
      <c r="E83" s="25"/>
      <c r="F83" s="26"/>
      <c r="G83" s="27"/>
      <c r="H83" s="24"/>
      <c r="I83" s="59"/>
      <c r="J83" s="60"/>
      <c r="K83" s="61"/>
      <c r="L83" s="62"/>
      <c r="M83" s="374"/>
    </row>
    <row r="84" spans="1:13" ht="15" customHeight="1">
      <c r="A84" s="53"/>
      <c r="B84" s="28"/>
      <c r="C84" s="72" t="s">
        <v>239</v>
      </c>
      <c r="D84" s="83"/>
      <c r="E84" s="29" t="s">
        <v>423</v>
      </c>
      <c r="F84" s="30"/>
      <c r="G84" s="31"/>
      <c r="H84" s="28" t="s">
        <v>271</v>
      </c>
      <c r="I84" s="66">
        <v>1</v>
      </c>
      <c r="J84" s="67"/>
      <c r="K84" s="68"/>
      <c r="L84" s="334"/>
      <c r="M84" s="374"/>
    </row>
    <row r="85" spans="1:13" ht="15" customHeight="1">
      <c r="A85" s="52"/>
      <c r="B85" s="24"/>
      <c r="C85" s="25" t="s">
        <v>424</v>
      </c>
      <c r="D85" s="82"/>
      <c r="E85" s="25"/>
      <c r="F85" s="26"/>
      <c r="G85" s="27"/>
      <c r="H85" s="24"/>
      <c r="I85" s="59"/>
      <c r="J85" s="60"/>
      <c r="K85" s="61"/>
      <c r="L85" s="62"/>
      <c r="M85" s="374"/>
    </row>
    <row r="86" spans="1:13" ht="15" customHeight="1">
      <c r="A86" s="53"/>
      <c r="B86" s="28"/>
      <c r="C86" s="72" t="s">
        <v>425</v>
      </c>
      <c r="D86" s="83"/>
      <c r="E86" s="29"/>
      <c r="F86" s="30"/>
      <c r="G86" s="31"/>
      <c r="H86" s="28" t="s">
        <v>271</v>
      </c>
      <c r="I86" s="66">
        <v>2</v>
      </c>
      <c r="J86" s="67"/>
      <c r="K86" s="68"/>
      <c r="L86" s="334"/>
      <c r="M86" s="374"/>
    </row>
    <row r="87" spans="1:13" ht="15" customHeight="1">
      <c r="A87" s="52"/>
      <c r="B87" s="24"/>
      <c r="C87" s="25"/>
      <c r="D87" s="82"/>
      <c r="E87" s="25"/>
      <c r="F87" s="26"/>
      <c r="G87" s="27"/>
      <c r="H87" s="24"/>
      <c r="I87" s="59"/>
      <c r="J87" s="60"/>
      <c r="K87" s="61"/>
      <c r="L87" s="62"/>
      <c r="M87" s="374"/>
    </row>
    <row r="88" spans="1:13" ht="15" customHeight="1">
      <c r="A88" s="53"/>
      <c r="B88" s="28"/>
      <c r="C88" s="72" t="s">
        <v>313</v>
      </c>
      <c r="D88" s="83"/>
      <c r="E88" s="29" t="s">
        <v>426</v>
      </c>
      <c r="F88" s="30"/>
      <c r="G88" s="31"/>
      <c r="H88" s="28" t="s">
        <v>271</v>
      </c>
      <c r="I88" s="66">
        <v>1</v>
      </c>
      <c r="J88" s="67"/>
      <c r="K88" s="68"/>
      <c r="L88" s="334"/>
      <c r="M88" s="374"/>
    </row>
    <row r="89" spans="1:13" ht="15" customHeight="1">
      <c r="A89" s="52"/>
      <c r="B89" s="24"/>
      <c r="C89" s="25" t="s">
        <v>427</v>
      </c>
      <c r="D89" s="82"/>
      <c r="E89" s="25"/>
      <c r="F89" s="26"/>
      <c r="G89" s="27"/>
      <c r="H89" s="24"/>
      <c r="I89" s="59"/>
      <c r="J89" s="60"/>
      <c r="K89" s="61"/>
      <c r="L89" s="62"/>
      <c r="M89" s="374"/>
    </row>
    <row r="90" spans="1:13" ht="15" customHeight="1">
      <c r="A90" s="53"/>
      <c r="B90" s="28"/>
      <c r="C90" s="72" t="s">
        <v>280</v>
      </c>
      <c r="D90" s="83"/>
      <c r="E90" s="29" t="s">
        <v>428</v>
      </c>
      <c r="F90" s="30"/>
      <c r="G90" s="31"/>
      <c r="H90" s="28" t="s">
        <v>271</v>
      </c>
      <c r="I90" s="66">
        <v>3</v>
      </c>
      <c r="J90" s="67"/>
      <c r="K90" s="68"/>
      <c r="L90" s="334"/>
      <c r="M90" s="374"/>
    </row>
    <row r="91" spans="1:13" ht="15" customHeight="1">
      <c r="A91" s="52"/>
      <c r="B91" s="24"/>
      <c r="C91" s="25"/>
      <c r="D91" s="82"/>
      <c r="E91" s="25"/>
      <c r="F91" s="26"/>
      <c r="G91" s="27"/>
      <c r="H91" s="24"/>
      <c r="I91" s="59"/>
      <c r="J91" s="60"/>
      <c r="K91" s="61"/>
      <c r="L91" s="62"/>
      <c r="M91" s="374"/>
    </row>
    <row r="92" spans="1:13" ht="15" customHeight="1">
      <c r="A92" s="53"/>
      <c r="B92" s="28"/>
      <c r="C92" s="72" t="s">
        <v>280</v>
      </c>
      <c r="D92" s="83"/>
      <c r="E92" s="29" t="s">
        <v>429</v>
      </c>
      <c r="F92" s="30"/>
      <c r="G92" s="31"/>
      <c r="H92" s="28" t="s">
        <v>271</v>
      </c>
      <c r="I92" s="66">
        <v>1</v>
      </c>
      <c r="J92" s="67"/>
      <c r="K92" s="68"/>
      <c r="L92" s="334"/>
      <c r="M92" s="374"/>
    </row>
    <row r="93" spans="1:13" ht="15" customHeight="1">
      <c r="A93" s="52"/>
      <c r="B93" s="24"/>
      <c r="C93" s="25"/>
      <c r="D93" s="82"/>
      <c r="E93" s="25"/>
      <c r="F93" s="26"/>
      <c r="G93" s="27"/>
      <c r="H93" s="24"/>
      <c r="I93" s="59"/>
      <c r="J93" s="60"/>
      <c r="K93" s="61"/>
      <c r="L93" s="62"/>
      <c r="M93" s="374"/>
    </row>
    <row r="94" spans="1:13" ht="15" customHeight="1">
      <c r="A94" s="53"/>
      <c r="B94" s="28"/>
      <c r="C94" s="72" t="s">
        <v>280</v>
      </c>
      <c r="D94" s="83"/>
      <c r="E94" s="29" t="s">
        <v>430</v>
      </c>
      <c r="F94" s="30"/>
      <c r="G94" s="31"/>
      <c r="H94" s="28" t="s">
        <v>271</v>
      </c>
      <c r="I94" s="66">
        <v>1</v>
      </c>
      <c r="J94" s="67"/>
      <c r="K94" s="68"/>
      <c r="L94" s="334"/>
      <c r="M94" s="374"/>
    </row>
    <row r="95" spans="1:13" ht="15" customHeight="1">
      <c r="A95" s="52"/>
      <c r="B95" s="24"/>
      <c r="C95" s="25"/>
      <c r="D95" s="82"/>
      <c r="E95" s="25" t="s">
        <v>431</v>
      </c>
      <c r="F95" s="26"/>
      <c r="G95" s="27"/>
      <c r="H95" s="24"/>
      <c r="I95" s="59"/>
      <c r="J95" s="60"/>
      <c r="K95" s="61"/>
      <c r="L95" s="62"/>
      <c r="M95" s="374"/>
    </row>
    <row r="96" spans="1:13" ht="15" customHeight="1">
      <c r="A96" s="53"/>
      <c r="B96" s="28"/>
      <c r="C96" s="72" t="s">
        <v>432</v>
      </c>
      <c r="D96" s="83"/>
      <c r="E96" s="29" t="s">
        <v>433</v>
      </c>
      <c r="F96" s="30"/>
      <c r="G96" s="31"/>
      <c r="H96" s="28" t="s">
        <v>271</v>
      </c>
      <c r="I96" s="66">
        <v>4</v>
      </c>
      <c r="J96" s="67"/>
      <c r="K96" s="68"/>
      <c r="L96" s="334"/>
      <c r="M96" s="374"/>
    </row>
    <row r="97" spans="1:13" ht="15" customHeight="1">
      <c r="A97" s="52"/>
      <c r="B97" s="24"/>
      <c r="C97" s="25"/>
      <c r="D97" s="82"/>
      <c r="E97" s="25"/>
      <c r="F97" s="26"/>
      <c r="G97" s="27"/>
      <c r="H97" s="24"/>
      <c r="I97" s="59"/>
      <c r="J97" s="60"/>
      <c r="K97" s="61"/>
      <c r="L97" s="62"/>
      <c r="M97" s="374"/>
    </row>
    <row r="98" spans="1:13" ht="15" customHeight="1">
      <c r="A98" s="53"/>
      <c r="B98" s="28"/>
      <c r="C98" s="72" t="s">
        <v>280</v>
      </c>
      <c r="D98" s="83"/>
      <c r="E98" s="29" t="s">
        <v>434</v>
      </c>
      <c r="F98" s="30"/>
      <c r="G98" s="31"/>
      <c r="H98" s="28" t="s">
        <v>271</v>
      </c>
      <c r="I98" s="66">
        <v>1</v>
      </c>
      <c r="J98" s="67"/>
      <c r="K98" s="68"/>
      <c r="L98" s="334"/>
      <c r="M98" s="374"/>
    </row>
    <row r="99" spans="1:13" ht="15" customHeight="1">
      <c r="A99" s="52"/>
      <c r="B99" s="24"/>
      <c r="C99" s="25" t="s">
        <v>435</v>
      </c>
      <c r="D99" s="82"/>
      <c r="E99" s="25"/>
      <c r="F99" s="26"/>
      <c r="G99" s="27"/>
      <c r="H99" s="24"/>
      <c r="I99" s="59"/>
      <c r="J99" s="60"/>
      <c r="K99" s="61"/>
      <c r="L99" s="62"/>
      <c r="M99" s="374"/>
    </row>
    <row r="100" spans="1:13" ht="15" customHeight="1">
      <c r="A100" s="53"/>
      <c r="B100" s="28"/>
      <c r="C100" s="72" t="s">
        <v>436</v>
      </c>
      <c r="D100" s="83"/>
      <c r="E100" s="29" t="s">
        <v>437</v>
      </c>
      <c r="F100" s="30"/>
      <c r="G100" s="31"/>
      <c r="H100" s="28" t="s">
        <v>271</v>
      </c>
      <c r="I100" s="66">
        <v>1</v>
      </c>
      <c r="J100" s="67"/>
      <c r="K100" s="68"/>
      <c r="L100" s="334"/>
      <c r="M100" s="374"/>
    </row>
    <row r="101" spans="1:13" ht="15" customHeight="1">
      <c r="A101" s="52"/>
      <c r="B101" s="24"/>
      <c r="C101" s="25"/>
      <c r="D101" s="82"/>
      <c r="E101" s="25" t="s">
        <v>438</v>
      </c>
      <c r="F101" s="26"/>
      <c r="G101" s="27"/>
      <c r="H101" s="24"/>
      <c r="I101" s="59"/>
      <c r="J101" s="60"/>
      <c r="K101" s="61"/>
      <c r="L101" s="62"/>
      <c r="M101" s="374"/>
    </row>
    <row r="102" spans="1:13" ht="15" customHeight="1">
      <c r="A102" s="53"/>
      <c r="B102" s="28"/>
      <c r="C102" s="72" t="s">
        <v>432</v>
      </c>
      <c r="D102" s="83"/>
      <c r="E102" s="29" t="s">
        <v>439</v>
      </c>
      <c r="F102" s="30"/>
      <c r="G102" s="31"/>
      <c r="H102" s="28" t="s">
        <v>271</v>
      </c>
      <c r="I102" s="66">
        <v>4</v>
      </c>
      <c r="J102" s="67"/>
      <c r="K102" s="68"/>
      <c r="L102" s="334"/>
      <c r="M102" s="374"/>
    </row>
    <row r="103" spans="1:13" ht="15" customHeight="1">
      <c r="A103" s="52"/>
      <c r="B103" s="24"/>
      <c r="C103" s="25" t="s">
        <v>440</v>
      </c>
      <c r="D103" s="82"/>
      <c r="E103" s="25"/>
      <c r="F103" s="26"/>
      <c r="G103" s="27"/>
      <c r="H103" s="24"/>
      <c r="I103" s="59"/>
      <c r="J103" s="60"/>
      <c r="K103" s="61"/>
      <c r="L103" s="62"/>
      <c r="M103" s="374"/>
    </row>
    <row r="104" spans="1:13" ht="15" customHeight="1">
      <c r="A104" s="53"/>
      <c r="B104" s="28"/>
      <c r="C104" s="72" t="s">
        <v>441</v>
      </c>
      <c r="D104" s="83"/>
      <c r="E104" s="29" t="s">
        <v>442</v>
      </c>
      <c r="F104" s="30"/>
      <c r="G104" s="31"/>
      <c r="H104" s="28" t="s">
        <v>271</v>
      </c>
      <c r="I104" s="66">
        <v>1</v>
      </c>
      <c r="J104" s="67"/>
      <c r="K104" s="68"/>
      <c r="L104" s="334"/>
      <c r="M104" s="374"/>
    </row>
    <row r="105" spans="1:13" ht="15" customHeight="1">
      <c r="A105" s="52"/>
      <c r="B105" s="24"/>
      <c r="C105" s="25"/>
      <c r="D105" s="82"/>
      <c r="E105" s="25" t="s">
        <v>431</v>
      </c>
      <c r="F105" s="26"/>
      <c r="G105" s="27"/>
      <c r="H105" s="24"/>
      <c r="I105" s="59"/>
      <c r="J105" s="60"/>
      <c r="K105" s="61"/>
      <c r="L105" s="62"/>
      <c r="M105" s="374"/>
    </row>
    <row r="106" spans="1:13" ht="15" customHeight="1">
      <c r="A106" s="53"/>
      <c r="B106" s="28"/>
      <c r="C106" s="72" t="s">
        <v>432</v>
      </c>
      <c r="D106" s="83"/>
      <c r="E106" s="29" t="s">
        <v>433</v>
      </c>
      <c r="F106" s="30"/>
      <c r="G106" s="31"/>
      <c r="H106" s="28" t="s">
        <v>271</v>
      </c>
      <c r="I106" s="66">
        <v>1</v>
      </c>
      <c r="J106" s="67"/>
      <c r="K106" s="68"/>
      <c r="L106" s="334"/>
      <c r="M106" s="374"/>
    </row>
    <row r="107" spans="1:13" ht="15" customHeight="1">
      <c r="A107" s="52"/>
      <c r="B107" s="24"/>
      <c r="C107" s="25"/>
      <c r="D107" s="82"/>
      <c r="E107" s="25"/>
      <c r="F107" s="26"/>
      <c r="G107" s="27"/>
      <c r="H107" s="24"/>
      <c r="I107" s="59"/>
      <c r="J107" s="60"/>
      <c r="K107" s="61"/>
      <c r="L107" s="62"/>
      <c r="M107" s="374"/>
    </row>
    <row r="108" spans="1:13" ht="15" customHeight="1">
      <c r="A108" s="53"/>
      <c r="B108" s="28"/>
      <c r="C108" s="72" t="s">
        <v>443</v>
      </c>
      <c r="D108" s="83"/>
      <c r="E108" s="29"/>
      <c r="F108" s="30"/>
      <c r="G108" s="31"/>
      <c r="H108" s="28" t="s">
        <v>271</v>
      </c>
      <c r="I108" s="66">
        <v>1</v>
      </c>
      <c r="J108" s="67"/>
      <c r="K108" s="68"/>
      <c r="L108" s="334"/>
      <c r="M108" s="374"/>
    </row>
    <row r="109" spans="1:13" ht="15" customHeight="1">
      <c r="A109" s="52"/>
      <c r="B109" s="24"/>
      <c r="C109" s="25"/>
      <c r="D109" s="82"/>
      <c r="E109" s="25" t="s">
        <v>438</v>
      </c>
      <c r="F109" s="26"/>
      <c r="G109" s="27"/>
      <c r="H109" s="24"/>
      <c r="I109" s="59"/>
      <c r="J109" s="60"/>
      <c r="K109" s="61"/>
      <c r="L109" s="62"/>
      <c r="M109" s="374"/>
    </row>
    <row r="110" spans="1:13" ht="15" customHeight="1">
      <c r="A110" s="53"/>
      <c r="B110" s="28"/>
      <c r="C110" s="72" t="s">
        <v>432</v>
      </c>
      <c r="D110" s="83"/>
      <c r="E110" s="29" t="s">
        <v>439</v>
      </c>
      <c r="F110" s="30"/>
      <c r="G110" s="31"/>
      <c r="H110" s="28" t="s">
        <v>271</v>
      </c>
      <c r="I110" s="66">
        <v>2</v>
      </c>
      <c r="J110" s="67"/>
      <c r="K110" s="68"/>
      <c r="L110" s="334"/>
      <c r="M110" s="374"/>
    </row>
    <row r="111" spans="1:13" ht="15" customHeight="1">
      <c r="A111" s="52"/>
      <c r="B111" s="24"/>
      <c r="C111" s="25"/>
      <c r="D111" s="82"/>
      <c r="E111" s="25"/>
      <c r="F111" s="26"/>
      <c r="G111" s="27"/>
      <c r="H111" s="24"/>
      <c r="I111" s="59"/>
      <c r="J111" s="60"/>
      <c r="K111" s="61"/>
      <c r="L111" s="62"/>
      <c r="M111" s="374"/>
    </row>
    <row r="112" spans="1:13" ht="15" customHeight="1">
      <c r="A112" s="53"/>
      <c r="B112" s="28"/>
      <c r="C112" s="72" t="s">
        <v>324</v>
      </c>
      <c r="D112" s="83"/>
      <c r="E112" s="29" t="s">
        <v>444</v>
      </c>
      <c r="F112" s="30"/>
      <c r="G112" s="31"/>
      <c r="H112" s="28" t="s">
        <v>271</v>
      </c>
      <c r="I112" s="66">
        <v>1</v>
      </c>
      <c r="J112" s="67"/>
      <c r="K112" s="68"/>
      <c r="L112" s="334"/>
      <c r="M112" s="374"/>
    </row>
    <row r="113" spans="1:13" ht="15" customHeight="1">
      <c r="A113" s="52"/>
      <c r="B113" s="24"/>
      <c r="C113" s="25" t="s">
        <v>445</v>
      </c>
      <c r="D113" s="82"/>
      <c r="E113" s="25"/>
      <c r="F113" s="26"/>
      <c r="G113" s="27"/>
      <c r="H113" s="24"/>
      <c r="I113" s="59"/>
      <c r="J113" s="60"/>
      <c r="K113" s="61"/>
      <c r="L113" s="62"/>
      <c r="M113" s="374"/>
    </row>
    <row r="114" spans="1:13" ht="15" customHeight="1">
      <c r="A114" s="53"/>
      <c r="B114" s="28"/>
      <c r="C114" s="72" t="s">
        <v>236</v>
      </c>
      <c r="D114" s="83"/>
      <c r="E114" s="29" t="s">
        <v>446</v>
      </c>
      <c r="F114" s="30"/>
      <c r="G114" s="31"/>
      <c r="H114" s="28" t="s">
        <v>271</v>
      </c>
      <c r="I114" s="66">
        <v>6</v>
      </c>
      <c r="J114" s="67"/>
      <c r="K114" s="68"/>
      <c r="L114" s="334"/>
      <c r="M114" s="374"/>
    </row>
    <row r="115" spans="1:13" ht="15" customHeight="1">
      <c r="A115" s="52"/>
      <c r="B115" s="24"/>
      <c r="C115" s="25" t="s">
        <v>267</v>
      </c>
      <c r="D115" s="82"/>
      <c r="E115" s="25"/>
      <c r="F115" s="26"/>
      <c r="G115" s="27"/>
      <c r="H115" s="24"/>
      <c r="I115" s="59"/>
      <c r="J115" s="60"/>
      <c r="K115" s="61"/>
      <c r="L115" s="62"/>
      <c r="M115" s="374"/>
    </row>
    <row r="116" spans="1:13" ht="15" customHeight="1">
      <c r="A116" s="53"/>
      <c r="B116" s="28"/>
      <c r="C116" s="72" t="s">
        <v>447</v>
      </c>
      <c r="D116" s="83"/>
      <c r="E116" s="29" t="s">
        <v>448</v>
      </c>
      <c r="F116" s="30"/>
      <c r="G116" s="31"/>
      <c r="H116" s="28" t="s">
        <v>271</v>
      </c>
      <c r="I116" s="66">
        <v>1</v>
      </c>
      <c r="J116" s="67"/>
      <c r="K116" s="68"/>
      <c r="L116" s="334"/>
      <c r="M116" s="374"/>
    </row>
    <row r="117" spans="1:13" ht="15" customHeight="1">
      <c r="A117" s="52"/>
      <c r="B117" s="24"/>
      <c r="C117" s="25" t="s">
        <v>449</v>
      </c>
      <c r="D117" s="82"/>
      <c r="E117" s="25"/>
      <c r="F117" s="26"/>
      <c r="G117" s="27"/>
      <c r="H117" s="24"/>
      <c r="I117" s="59"/>
      <c r="J117" s="60"/>
      <c r="K117" s="61"/>
      <c r="L117" s="62"/>
      <c r="M117" s="374"/>
    </row>
    <row r="118" spans="1:13" ht="15" customHeight="1">
      <c r="A118" s="53"/>
      <c r="B118" s="28"/>
      <c r="C118" s="72" t="s">
        <v>268</v>
      </c>
      <c r="D118" s="83"/>
      <c r="E118" s="29" t="s">
        <v>450</v>
      </c>
      <c r="F118" s="30"/>
      <c r="G118" s="31"/>
      <c r="H118" s="28" t="s">
        <v>271</v>
      </c>
      <c r="I118" s="66">
        <v>3</v>
      </c>
      <c r="J118" s="67"/>
      <c r="K118" s="68"/>
      <c r="L118" s="334"/>
      <c r="M118" s="374"/>
    </row>
    <row r="119" spans="1:13" ht="15" customHeight="1">
      <c r="A119" s="52"/>
      <c r="B119" s="24"/>
      <c r="C119" s="25" t="s">
        <v>451</v>
      </c>
      <c r="D119" s="82"/>
      <c r="E119" s="25"/>
      <c r="F119" s="26"/>
      <c r="G119" s="27"/>
      <c r="H119" s="24"/>
      <c r="I119" s="59"/>
      <c r="J119" s="60"/>
      <c r="K119" s="61"/>
      <c r="L119" s="62"/>
      <c r="M119" s="374"/>
    </row>
    <row r="120" spans="1:13" ht="15" customHeight="1">
      <c r="A120" s="53"/>
      <c r="B120" s="28"/>
      <c r="C120" s="72" t="s">
        <v>389</v>
      </c>
      <c r="D120" s="83"/>
      <c r="E120" s="29" t="s">
        <v>390</v>
      </c>
      <c r="F120" s="30"/>
      <c r="G120" s="31"/>
      <c r="H120" s="28" t="s">
        <v>271</v>
      </c>
      <c r="I120" s="66">
        <v>1</v>
      </c>
      <c r="J120" s="67"/>
      <c r="K120" s="68"/>
      <c r="L120" s="334"/>
      <c r="M120" s="374"/>
    </row>
    <row r="121" spans="1:13" ht="15" customHeight="1">
      <c r="A121" s="52"/>
      <c r="B121" s="24"/>
      <c r="C121" s="25" t="s">
        <v>452</v>
      </c>
      <c r="D121" s="82"/>
      <c r="E121" s="25" t="s">
        <v>431</v>
      </c>
      <c r="F121" s="26"/>
      <c r="G121" s="27"/>
      <c r="H121" s="24"/>
      <c r="I121" s="59"/>
      <c r="J121" s="60"/>
      <c r="K121" s="61"/>
      <c r="L121" s="62"/>
      <c r="M121" s="374"/>
    </row>
    <row r="122" spans="1:13" ht="15" customHeight="1">
      <c r="A122" s="53"/>
      <c r="B122" s="28"/>
      <c r="C122" s="72" t="s">
        <v>432</v>
      </c>
      <c r="D122" s="83"/>
      <c r="E122" s="29" t="s">
        <v>433</v>
      </c>
      <c r="F122" s="30"/>
      <c r="G122" s="31"/>
      <c r="H122" s="28" t="s">
        <v>271</v>
      </c>
      <c r="I122" s="66">
        <v>1</v>
      </c>
      <c r="J122" s="67"/>
      <c r="K122" s="68"/>
      <c r="L122" s="334"/>
      <c r="M122" s="374"/>
    </row>
    <row r="123" spans="1:13" ht="15" customHeight="1">
      <c r="A123" s="52"/>
      <c r="B123" s="24"/>
      <c r="C123" s="25"/>
      <c r="D123" s="82"/>
      <c r="E123" s="25" t="s">
        <v>438</v>
      </c>
      <c r="F123" s="26"/>
      <c r="G123" s="27"/>
      <c r="H123" s="24"/>
      <c r="I123" s="59"/>
      <c r="J123" s="60"/>
      <c r="K123" s="61"/>
      <c r="L123" s="62"/>
      <c r="M123" s="374"/>
    </row>
    <row r="124" spans="1:13" ht="15" customHeight="1">
      <c r="A124" s="53"/>
      <c r="B124" s="28"/>
      <c r="C124" s="72" t="s">
        <v>432</v>
      </c>
      <c r="D124" s="83"/>
      <c r="E124" s="29" t="s">
        <v>439</v>
      </c>
      <c r="F124" s="30"/>
      <c r="G124" s="31"/>
      <c r="H124" s="28" t="s">
        <v>271</v>
      </c>
      <c r="I124" s="66">
        <v>2</v>
      </c>
      <c r="J124" s="67"/>
      <c r="K124" s="68"/>
      <c r="L124" s="334"/>
      <c r="M124" s="374"/>
    </row>
    <row r="125" spans="1:13" ht="15" customHeight="1">
      <c r="A125" s="52"/>
      <c r="B125" s="24"/>
      <c r="C125" s="25"/>
      <c r="D125" s="82"/>
      <c r="E125" s="25"/>
      <c r="F125" s="26"/>
      <c r="G125" s="27"/>
      <c r="H125" s="24"/>
      <c r="I125" s="59"/>
      <c r="J125" s="60"/>
      <c r="K125" s="61"/>
      <c r="L125" s="62"/>
      <c r="M125" s="374"/>
    </row>
    <row r="126" spans="1:13" ht="15" customHeight="1">
      <c r="A126" s="53"/>
      <c r="B126" s="28"/>
      <c r="C126" s="72" t="s">
        <v>453</v>
      </c>
      <c r="D126" s="83"/>
      <c r="E126" s="29"/>
      <c r="F126" s="30"/>
      <c r="G126" s="31"/>
      <c r="H126" s="28" t="s">
        <v>271</v>
      </c>
      <c r="I126" s="66">
        <v>1</v>
      </c>
      <c r="J126" s="67"/>
      <c r="K126" s="68"/>
      <c r="L126" s="334"/>
      <c r="M126" s="374"/>
    </row>
    <row r="127" spans="1:13" ht="15" customHeight="1">
      <c r="A127" s="52"/>
      <c r="B127" s="24"/>
      <c r="C127" s="25"/>
      <c r="D127" s="82"/>
      <c r="E127" s="25"/>
      <c r="F127" s="26"/>
      <c r="G127" s="27"/>
      <c r="H127" s="24"/>
      <c r="I127" s="59"/>
      <c r="J127" s="60"/>
      <c r="K127" s="61"/>
      <c r="L127" s="62"/>
      <c r="M127" s="374"/>
    </row>
    <row r="128" spans="1:13" ht="15" customHeight="1">
      <c r="A128" s="53"/>
      <c r="B128" s="28"/>
      <c r="C128" s="72" t="s">
        <v>324</v>
      </c>
      <c r="D128" s="83"/>
      <c r="E128" s="29" t="s">
        <v>454</v>
      </c>
      <c r="F128" s="30"/>
      <c r="G128" s="31"/>
      <c r="H128" s="28" t="s">
        <v>271</v>
      </c>
      <c r="I128" s="66">
        <v>2</v>
      </c>
      <c r="J128" s="67"/>
      <c r="K128" s="68"/>
      <c r="L128" s="334"/>
      <c r="M128" s="374"/>
    </row>
    <row r="129" spans="1:13" ht="15" customHeight="1">
      <c r="A129" s="52"/>
      <c r="B129" s="24"/>
      <c r="C129" s="25"/>
      <c r="D129" s="82"/>
      <c r="E129" s="25"/>
      <c r="F129" s="26"/>
      <c r="G129" s="27"/>
      <c r="H129" s="24"/>
      <c r="I129" s="59"/>
      <c r="J129" s="60"/>
      <c r="K129" s="61"/>
      <c r="L129" s="62"/>
      <c r="M129" s="374"/>
    </row>
    <row r="130" spans="1:13" ht="15" customHeight="1">
      <c r="A130" s="53"/>
      <c r="B130" s="28"/>
      <c r="C130" s="72" t="s">
        <v>324</v>
      </c>
      <c r="D130" s="83"/>
      <c r="E130" s="29" t="s">
        <v>455</v>
      </c>
      <c r="F130" s="30"/>
      <c r="G130" s="31"/>
      <c r="H130" s="28" t="s">
        <v>271</v>
      </c>
      <c r="I130" s="66">
        <v>1</v>
      </c>
      <c r="J130" s="67"/>
      <c r="K130" s="68"/>
      <c r="L130" s="334"/>
      <c r="M130" s="374"/>
    </row>
    <row r="131" spans="1:13" ht="15" customHeight="1">
      <c r="A131" s="52"/>
      <c r="B131" s="24"/>
      <c r="C131" s="25"/>
      <c r="D131" s="82"/>
      <c r="E131" s="25"/>
      <c r="F131" s="26"/>
      <c r="G131" s="27"/>
      <c r="H131" s="24"/>
      <c r="I131" s="59"/>
      <c r="J131" s="60"/>
      <c r="K131" s="61"/>
      <c r="L131" s="62"/>
      <c r="M131" s="374"/>
    </row>
    <row r="132" spans="1:13" ht="15" customHeight="1">
      <c r="A132" s="53"/>
      <c r="B132" s="28"/>
      <c r="C132" s="72" t="s">
        <v>324</v>
      </c>
      <c r="D132" s="83"/>
      <c r="E132" s="29" t="s">
        <v>334</v>
      </c>
      <c r="F132" s="30"/>
      <c r="G132" s="31"/>
      <c r="H132" s="28" t="s">
        <v>271</v>
      </c>
      <c r="I132" s="66">
        <v>1</v>
      </c>
      <c r="J132" s="67"/>
      <c r="K132" s="68"/>
      <c r="L132" s="334"/>
      <c r="M132" s="374"/>
    </row>
    <row r="133" spans="1:13" ht="15" customHeight="1">
      <c r="A133" s="52"/>
      <c r="B133" s="24"/>
      <c r="C133" s="25" t="s">
        <v>456</v>
      </c>
      <c r="D133" s="82"/>
      <c r="E133" s="25"/>
      <c r="F133" s="26"/>
      <c r="G133" s="27"/>
      <c r="H133" s="24"/>
      <c r="I133" s="59"/>
      <c r="J133" s="60"/>
      <c r="K133" s="61"/>
      <c r="L133" s="62"/>
      <c r="M133" s="374"/>
    </row>
    <row r="134" spans="1:13" ht="15" customHeight="1">
      <c r="A134" s="53"/>
      <c r="B134" s="28"/>
      <c r="C134" s="72" t="s">
        <v>280</v>
      </c>
      <c r="D134" s="83"/>
      <c r="E134" s="29"/>
      <c r="F134" s="30"/>
      <c r="G134" s="31"/>
      <c r="H134" s="28" t="s">
        <v>271</v>
      </c>
      <c r="I134" s="66">
        <v>3</v>
      </c>
      <c r="J134" s="67"/>
      <c r="K134" s="68"/>
      <c r="L134" s="334"/>
      <c r="M134" s="374"/>
    </row>
    <row r="135" spans="1:13" ht="15" customHeight="1">
      <c r="A135" s="52"/>
      <c r="B135" s="24"/>
      <c r="C135" s="25"/>
      <c r="D135" s="82"/>
      <c r="E135" s="25"/>
      <c r="F135" s="26"/>
      <c r="G135" s="27"/>
      <c r="H135" s="24"/>
      <c r="I135" s="59"/>
      <c r="J135" s="60"/>
      <c r="K135" s="61"/>
      <c r="L135" s="62"/>
      <c r="M135" s="374"/>
    </row>
    <row r="136" spans="1:13" ht="15" customHeight="1">
      <c r="A136" s="53"/>
      <c r="B136" s="28"/>
      <c r="C136" s="72" t="s">
        <v>389</v>
      </c>
      <c r="D136" s="83"/>
      <c r="E136" s="29" t="s">
        <v>390</v>
      </c>
      <c r="F136" s="30"/>
      <c r="G136" s="31"/>
      <c r="H136" s="28" t="s">
        <v>271</v>
      </c>
      <c r="I136" s="66">
        <v>1</v>
      </c>
      <c r="J136" s="67"/>
      <c r="K136" s="68"/>
      <c r="L136" s="334"/>
      <c r="M136" s="374"/>
    </row>
    <row r="137" spans="1:13" ht="15" customHeight="1">
      <c r="A137" s="52"/>
      <c r="B137" s="24"/>
      <c r="C137" s="25"/>
      <c r="D137" s="82"/>
      <c r="E137" s="25" t="s">
        <v>438</v>
      </c>
      <c r="F137" s="26"/>
      <c r="G137" s="27"/>
      <c r="H137" s="24"/>
      <c r="I137" s="59"/>
      <c r="J137" s="60"/>
      <c r="K137" s="61"/>
      <c r="L137" s="62"/>
      <c r="M137" s="374"/>
    </row>
    <row r="138" spans="1:13" ht="15" customHeight="1">
      <c r="A138" s="53"/>
      <c r="B138" s="28"/>
      <c r="C138" s="72" t="s">
        <v>432</v>
      </c>
      <c r="D138" s="83"/>
      <c r="E138" s="29" t="s">
        <v>439</v>
      </c>
      <c r="F138" s="30"/>
      <c r="G138" s="31"/>
      <c r="H138" s="28" t="s">
        <v>271</v>
      </c>
      <c r="I138" s="66">
        <v>1</v>
      </c>
      <c r="J138" s="67"/>
      <c r="K138" s="68"/>
      <c r="L138" s="334"/>
      <c r="M138" s="374"/>
    </row>
    <row r="139" spans="1:13" ht="15" customHeight="1">
      <c r="A139" s="52"/>
      <c r="B139" s="24"/>
      <c r="C139" s="25" t="s">
        <v>457</v>
      </c>
      <c r="D139" s="82"/>
      <c r="E139" s="25"/>
      <c r="F139" s="26"/>
      <c r="G139" s="27"/>
      <c r="H139" s="24"/>
      <c r="I139" s="59"/>
      <c r="J139" s="60"/>
      <c r="K139" s="61"/>
      <c r="L139" s="62"/>
      <c r="M139" s="374"/>
    </row>
    <row r="140" spans="1:13" ht="15" customHeight="1">
      <c r="A140" s="53"/>
      <c r="B140" s="28"/>
      <c r="C140" s="72" t="s">
        <v>432</v>
      </c>
      <c r="D140" s="83"/>
      <c r="E140" s="29"/>
      <c r="F140" s="30"/>
      <c r="G140" s="31"/>
      <c r="H140" s="28" t="s">
        <v>271</v>
      </c>
      <c r="I140" s="66">
        <v>1</v>
      </c>
      <c r="J140" s="67"/>
      <c r="K140" s="68"/>
      <c r="L140" s="334"/>
      <c r="M140" s="374"/>
    </row>
    <row r="141" spans="1:13" ht="15" customHeight="1">
      <c r="A141" s="52"/>
      <c r="B141" s="24"/>
      <c r="C141" s="25" t="s">
        <v>458</v>
      </c>
      <c r="D141" s="82"/>
      <c r="E141" s="25"/>
      <c r="F141" s="26"/>
      <c r="G141" s="27"/>
      <c r="H141" s="24"/>
      <c r="I141" s="59"/>
      <c r="J141" s="60"/>
      <c r="K141" s="61"/>
      <c r="L141" s="62"/>
      <c r="M141" s="374"/>
    </row>
    <row r="142" spans="1:13" ht="15" customHeight="1">
      <c r="A142" s="53"/>
      <c r="B142" s="28"/>
      <c r="C142" s="72" t="s">
        <v>459</v>
      </c>
      <c r="D142" s="83"/>
      <c r="E142" s="29" t="s">
        <v>419</v>
      </c>
      <c r="F142" s="30"/>
      <c r="G142" s="31"/>
      <c r="H142" s="28" t="s">
        <v>271</v>
      </c>
      <c r="I142" s="66">
        <v>1</v>
      </c>
      <c r="J142" s="67"/>
      <c r="K142" s="68"/>
      <c r="L142" s="334"/>
      <c r="M142" s="374"/>
    </row>
    <row r="143" spans="1:13" ht="15" customHeight="1">
      <c r="A143" s="52"/>
      <c r="B143" s="24"/>
      <c r="C143" s="25"/>
      <c r="D143" s="82"/>
      <c r="E143" s="25"/>
      <c r="F143" s="26"/>
      <c r="G143" s="27"/>
      <c r="H143" s="24"/>
      <c r="I143" s="59"/>
      <c r="J143" s="60"/>
      <c r="K143" s="61"/>
      <c r="L143" s="62"/>
      <c r="M143" s="374"/>
    </row>
    <row r="144" spans="1:13" ht="15" customHeight="1">
      <c r="A144" s="53"/>
      <c r="B144" s="28"/>
      <c r="C144" s="72" t="s">
        <v>324</v>
      </c>
      <c r="D144" s="83"/>
      <c r="E144" s="29" t="s">
        <v>460</v>
      </c>
      <c r="F144" s="30"/>
      <c r="G144" s="31"/>
      <c r="H144" s="28" t="s">
        <v>271</v>
      </c>
      <c r="I144" s="66">
        <v>1</v>
      </c>
      <c r="J144" s="67"/>
      <c r="K144" s="68"/>
      <c r="L144" s="334"/>
      <c r="M144" s="374"/>
    </row>
    <row r="145" spans="1:13" ht="15" customHeight="1">
      <c r="A145" s="52"/>
      <c r="B145" s="24"/>
      <c r="C145" s="25"/>
      <c r="D145" s="82"/>
      <c r="E145" s="25"/>
      <c r="F145" s="26"/>
      <c r="G145" s="27"/>
      <c r="H145" s="24"/>
      <c r="I145" s="59"/>
      <c r="J145" s="60"/>
      <c r="K145" s="61"/>
      <c r="L145" s="62"/>
      <c r="M145" s="374"/>
    </row>
    <row r="146" spans="1:13" ht="15" customHeight="1">
      <c r="A146" s="53"/>
      <c r="B146" s="28"/>
      <c r="C146" s="72" t="s">
        <v>461</v>
      </c>
      <c r="D146" s="83"/>
      <c r="E146" s="29" t="s">
        <v>462</v>
      </c>
      <c r="F146" s="30"/>
      <c r="G146" s="31"/>
      <c r="H146" s="28" t="s">
        <v>271</v>
      </c>
      <c r="I146" s="66">
        <v>1</v>
      </c>
      <c r="J146" s="67"/>
      <c r="K146" s="68"/>
      <c r="L146" s="334"/>
      <c r="M146" s="374"/>
    </row>
    <row r="147" spans="1:13" ht="15" customHeight="1">
      <c r="A147" s="52"/>
      <c r="B147" s="24"/>
      <c r="C147" s="25"/>
      <c r="D147" s="82"/>
      <c r="E147" s="25"/>
      <c r="F147" s="26"/>
      <c r="G147" s="27"/>
      <c r="H147" s="24"/>
      <c r="I147" s="59"/>
      <c r="J147" s="60"/>
      <c r="K147" s="61"/>
      <c r="L147" s="62"/>
      <c r="M147" s="374"/>
    </row>
    <row r="148" spans="1:13" ht="15" customHeight="1">
      <c r="A148" s="53"/>
      <c r="B148" s="28"/>
      <c r="C148" s="72" t="s">
        <v>664</v>
      </c>
      <c r="D148" s="83"/>
      <c r="E148" s="29" t="s">
        <v>665</v>
      </c>
      <c r="F148" s="30"/>
      <c r="G148" s="31"/>
      <c r="H148" s="28" t="s">
        <v>59</v>
      </c>
      <c r="I148" s="66">
        <v>1</v>
      </c>
      <c r="J148" s="67"/>
      <c r="K148" s="67"/>
      <c r="L148" s="334"/>
      <c r="M148" s="374"/>
    </row>
    <row r="149" spans="1:13" ht="15" customHeight="1">
      <c r="A149" s="52"/>
      <c r="B149" s="24"/>
      <c r="C149" s="25"/>
      <c r="D149" s="82"/>
      <c r="E149" s="25"/>
      <c r="F149" s="26"/>
      <c r="G149" s="27"/>
      <c r="H149" s="24"/>
      <c r="I149" s="59"/>
      <c r="J149" s="60"/>
      <c r="K149" s="61"/>
      <c r="L149" s="62"/>
      <c r="M149" s="374"/>
    </row>
    <row r="150" spans="1:13" ht="15" customHeight="1">
      <c r="A150" s="53"/>
      <c r="B150" s="28"/>
      <c r="C150" s="72" t="s">
        <v>666</v>
      </c>
      <c r="D150" s="83"/>
      <c r="E150" s="29" t="s">
        <v>665</v>
      </c>
      <c r="F150" s="30"/>
      <c r="G150" s="31"/>
      <c r="H150" s="28" t="s">
        <v>59</v>
      </c>
      <c r="I150" s="66">
        <v>1</v>
      </c>
      <c r="J150" s="67"/>
      <c r="K150" s="67"/>
      <c r="L150" s="334"/>
      <c r="M150" s="374"/>
    </row>
    <row r="151" spans="1:13" ht="15" customHeight="1">
      <c r="A151" s="52"/>
      <c r="B151" s="24"/>
      <c r="C151" s="25"/>
      <c r="D151" s="82"/>
      <c r="E151" s="25"/>
      <c r="F151" s="26"/>
      <c r="G151" s="27"/>
      <c r="H151" s="24"/>
      <c r="I151" s="59"/>
      <c r="J151" s="60"/>
      <c r="K151" s="61"/>
      <c r="L151" s="62" t="str">
        <f>IF(R152&gt;0,R151,IF(AF152&gt;0,CONCATENATE("見積"),IF(R152=0,"")))</f>
        <v/>
      </c>
      <c r="M151" s="374"/>
    </row>
    <row r="152" spans="1:13" ht="15" customHeight="1">
      <c r="A152" s="53"/>
      <c r="B152" s="28"/>
      <c r="C152" s="72"/>
      <c r="D152" s="83"/>
      <c r="E152" s="29"/>
      <c r="F152" s="30"/>
      <c r="G152" s="31"/>
      <c r="H152" s="28"/>
      <c r="I152" s="66"/>
      <c r="J152" s="67"/>
      <c r="K152" s="68"/>
      <c r="L152" s="69"/>
      <c r="M152" s="374"/>
    </row>
    <row r="153" spans="1:13" ht="15" customHeight="1">
      <c r="A153" s="52"/>
      <c r="B153" s="24"/>
      <c r="C153" s="25"/>
      <c r="D153" s="82"/>
      <c r="E153" s="25"/>
      <c r="F153" s="26"/>
      <c r="G153" s="27"/>
      <c r="H153" s="24"/>
      <c r="I153" s="59"/>
      <c r="J153" s="60"/>
      <c r="K153" s="61"/>
      <c r="L153" s="62" t="str">
        <f>IF(R154&gt;0,R153,IF(AF154&gt;0,CONCATENATE("見積"),IF(R154=0,"")))</f>
        <v/>
      </c>
      <c r="M153" s="374"/>
    </row>
    <row r="154" spans="1:13" ht="15" customHeight="1">
      <c r="A154" s="53"/>
      <c r="B154" s="28"/>
      <c r="C154" s="72"/>
      <c r="D154" s="83"/>
      <c r="E154" s="29"/>
      <c r="F154" s="30"/>
      <c r="G154" s="31"/>
      <c r="H154" s="28"/>
      <c r="I154" s="66"/>
      <c r="J154" s="67"/>
      <c r="K154" s="68"/>
      <c r="L154" s="69"/>
      <c r="M154" s="374"/>
    </row>
    <row r="155" spans="1:13" ht="15" customHeight="1">
      <c r="A155" s="52"/>
      <c r="B155" s="24"/>
      <c r="C155" s="25"/>
      <c r="D155" s="82"/>
      <c r="E155" s="25"/>
      <c r="F155" s="26"/>
      <c r="G155" s="27"/>
      <c r="H155" s="24"/>
      <c r="I155" s="59"/>
      <c r="J155" s="60"/>
      <c r="K155" s="61"/>
      <c r="L155" s="62" t="str">
        <f>IF(R156&gt;0,R155,IF(AF156&gt;0,CONCATENATE("見積"),IF(R156=0,"")))</f>
        <v/>
      </c>
      <c r="M155" s="374"/>
    </row>
    <row r="156" spans="1:13" ht="15" customHeight="1">
      <c r="A156" s="53"/>
      <c r="B156" s="28"/>
      <c r="C156" s="72"/>
      <c r="D156" s="83"/>
      <c r="E156" s="29"/>
      <c r="F156" s="30"/>
      <c r="G156" s="31"/>
      <c r="H156" s="28"/>
      <c r="I156" s="66"/>
      <c r="J156" s="67"/>
      <c r="K156" s="68"/>
      <c r="L156" s="69"/>
      <c r="M156" s="374"/>
    </row>
    <row r="157" spans="1:13" ht="15" customHeight="1">
      <c r="A157" s="52"/>
      <c r="B157" s="24"/>
      <c r="C157" s="25"/>
      <c r="D157" s="82"/>
      <c r="E157" s="25"/>
      <c r="F157" s="26"/>
      <c r="G157" s="27"/>
      <c r="H157" s="24"/>
      <c r="I157" s="59"/>
      <c r="J157" s="60"/>
      <c r="K157" s="61"/>
      <c r="L157" s="62" t="str">
        <f>IF(R158&gt;0,R157,IF(AF158&gt;0,CONCATENATE("見積"),IF(R158=0,"")))</f>
        <v/>
      </c>
      <c r="M157" s="374"/>
    </row>
    <row r="158" spans="1:13" ht="15" customHeight="1">
      <c r="A158" s="53"/>
      <c r="B158" s="28"/>
      <c r="C158" s="72"/>
      <c r="D158" s="83"/>
      <c r="E158" s="29"/>
      <c r="F158" s="30"/>
      <c r="G158" s="31"/>
      <c r="H158" s="28"/>
      <c r="I158" s="66"/>
      <c r="J158" s="67"/>
      <c r="K158" s="68"/>
      <c r="L158" s="69"/>
      <c r="M158" s="374"/>
    </row>
    <row r="159" spans="1:13" ht="15" customHeight="1">
      <c r="A159" s="52"/>
      <c r="B159" s="24"/>
      <c r="C159" s="25"/>
      <c r="D159" s="82"/>
      <c r="E159" s="25"/>
      <c r="F159" s="26"/>
      <c r="G159" s="27"/>
      <c r="H159" s="24"/>
      <c r="I159" s="59"/>
      <c r="J159" s="60"/>
      <c r="K159" s="61"/>
      <c r="L159" s="62" t="str">
        <f>IF(R160&gt;0,R159,IF(AF160&gt;0,CONCATENATE("見積"),IF(R160=0,"")))</f>
        <v/>
      </c>
      <c r="M159" s="374"/>
    </row>
    <row r="160" spans="1:13" ht="15" customHeight="1">
      <c r="A160" s="53"/>
      <c r="B160" s="28"/>
      <c r="C160" s="72"/>
      <c r="D160" s="83"/>
      <c r="E160" s="29"/>
      <c r="F160" s="30"/>
      <c r="G160" s="31"/>
      <c r="H160" s="28"/>
      <c r="I160" s="66"/>
      <c r="J160" s="67"/>
      <c r="K160" s="68"/>
      <c r="L160" s="69"/>
      <c r="M160" s="374"/>
    </row>
    <row r="161" spans="1:13" ht="15" customHeight="1">
      <c r="A161" s="52"/>
      <c r="B161" s="24"/>
      <c r="C161" s="25"/>
      <c r="D161" s="82"/>
      <c r="E161" s="25"/>
      <c r="F161" s="26"/>
      <c r="G161" s="27"/>
      <c r="H161" s="24"/>
      <c r="I161" s="77"/>
      <c r="J161" s="78"/>
      <c r="K161" s="61"/>
      <c r="L161" s="62"/>
      <c r="M161" s="374"/>
    </row>
    <row r="162" spans="1:13" ht="15" customHeight="1">
      <c r="A162" s="53"/>
      <c r="B162" s="28"/>
      <c r="C162" s="86" t="s">
        <v>20</v>
      </c>
      <c r="D162" s="84"/>
      <c r="E162" s="29"/>
      <c r="F162" s="30"/>
      <c r="G162" s="31"/>
      <c r="H162" s="28"/>
      <c r="I162" s="80"/>
      <c r="J162" s="81"/>
      <c r="K162" s="76"/>
      <c r="L162" s="69"/>
      <c r="M162" s="374"/>
    </row>
  </sheetData>
  <mergeCells count="9">
    <mergeCell ref="J1:J2"/>
    <mergeCell ref="K1:K2"/>
    <mergeCell ref="L1:L2"/>
    <mergeCell ref="M1:M2"/>
    <mergeCell ref="B1:D2"/>
    <mergeCell ref="E1:E2"/>
    <mergeCell ref="G1:G2"/>
    <mergeCell ref="H1:H2"/>
    <mergeCell ref="I1:I2"/>
  </mergeCells>
  <phoneticPr fontId="2"/>
  <conditionalFormatting sqref="A3:A162">
    <cfRule type="cellIs" dxfId="1123" priority="19" stopIfTrue="1" operator="between">
      <formula>0.9999</formula>
      <formula>1.0001</formula>
    </cfRule>
  </conditionalFormatting>
  <conditionalFormatting sqref="J8:K8 J10:K10 J12:K12 J14:K14 J16:K16 J18:K18 J20:K20 J22:K22 J24:K24 J26:K26 J28:K28 J30:K30 J32:K32 J34:K34 J36:K36 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cfRule type="expression" dxfId="1122" priority="3" stopIfTrue="1">
      <formula>ISERROR(J8)</formula>
    </cfRule>
  </conditionalFormatting>
  <conditionalFormatting sqref="J152:K152 J154:K154 J156:K156 J158:K158 J160:K160">
    <cfRule type="expression" dxfId="1121" priority="12" stopIfTrue="1">
      <formula>ISERROR(J152)</formula>
    </cfRule>
  </conditionalFormatting>
  <conditionalFormatting sqref="K6">
    <cfRule type="expression" dxfId="1120" priority="22" stopIfTrue="1">
      <formula>ISERROR(K6)</formula>
    </cfRule>
  </conditionalFormatting>
  <conditionalFormatting sqref="K162">
    <cfRule type="expression" dxfId="1119" priority="26" stopIfTrue="1">
      <formula>ISERROR(K162)</formula>
    </cfRule>
  </conditionalFormatting>
  <conditionalFormatting sqref="L5">
    <cfRule type="expression" dxfId="1118" priority="21" stopIfTrue="1">
      <formula>ISERROR(L5)</formula>
    </cfRule>
  </conditionalFormatting>
  <conditionalFormatting sqref="L7 L9 L11 L13 L15 L17 L19 L21 L23 L25 L27 L29 L31 L33 L35 L37 L39 L41 L43 L45 L47 L49 L51 L53 L55 L57 L59 L61 L63 L65 L67 L69 L71 L73 L75 L77 L79 L81 L83 L85 L87 L89 L91 L93 L95 L97 L99 L101 L103 L105 L107 L109 L111 L113 L115 L117 L119 L121 L123 L125 L127 L129 L131 L133 L135 L137 L139 L141 L143 L145 L147 L149">
    <cfRule type="expression" dxfId="1117" priority="1" stopIfTrue="1">
      <formula>ISERROR(L7)</formula>
    </cfRule>
  </conditionalFormatting>
  <conditionalFormatting sqref="L151 L153 L155 L157 L159">
    <cfRule type="expression" dxfId="1116" priority="13" stopIfTrue="1">
      <formula>ISERROR(L151)</formula>
    </cfRule>
  </conditionalFormatting>
  <conditionalFormatting sqref="N6">
    <cfRule type="expression" dxfId="1115" priority="6" stopIfTrue="1">
      <formula>ISERROR(N6)</formula>
    </cfRule>
  </conditionalFormatting>
  <conditionalFormatting sqref="N8:N12 N14 N16 N18 N24 N26 N28 N30 N32">
    <cfRule type="expression" dxfId="1114" priority="5" stopIfTrue="1">
      <formula>ISERROR(N8)</formula>
    </cfRule>
  </conditionalFormatting>
  <conditionalFormatting sqref="N20:N22">
    <cfRule type="expression" dxfId="1113" priority="4" stopIfTrue="1">
      <formula>ISERROR(N20)</formula>
    </cfRule>
  </conditionalFormatting>
  <conditionalFormatting sqref="N34">
    <cfRule type="expression" dxfId="1112" priority="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4" manualBreakCount="4">
    <brk id="34" min="1" max="11" man="1"/>
    <brk id="66" min="1" max="11" man="1"/>
    <brk id="98" min="1" max="11" man="1"/>
    <brk id="130" min="1" max="1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6EC0C-1279-4BD6-B797-0375DE332733}">
  <sheetPr>
    <tabColor rgb="FF0070C0"/>
  </sheetPr>
  <dimension ref="A1:N130"/>
  <sheetViews>
    <sheetView showGridLines="0" showZeros="0" view="pageBreakPreview" zoomScale="87" zoomScaleNormal="80" zoomScaleSheetLayoutView="87" workbookViewId="0">
      <pane ySplit="4" topLeftCell="A113" activePane="bottomLeft" state="frozenSplit"/>
      <selection activeCell="H32" sqref="H32"/>
      <selection pane="bottomLeft" activeCell="Q140" sqref="Q14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25" t="s">
        <v>1724</v>
      </c>
      <c r="D3" s="82"/>
      <c r="E3" s="25"/>
      <c r="F3" s="26"/>
      <c r="G3" s="27"/>
      <c r="H3" s="58"/>
      <c r="I3" s="59"/>
      <c r="J3" s="60"/>
      <c r="K3" s="61"/>
      <c r="L3" s="62"/>
      <c r="M3" s="374"/>
      <c r="N3" s="375"/>
    </row>
    <row r="4" spans="1:14" ht="15" customHeight="1">
      <c r="A4" s="53"/>
      <c r="B4" s="22" t="s">
        <v>66</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t="s">
        <v>463</v>
      </c>
      <c r="D7" s="82"/>
      <c r="E7" s="25"/>
      <c r="F7" s="26"/>
      <c r="G7" s="27"/>
      <c r="H7" s="24"/>
      <c r="I7" s="59"/>
      <c r="J7" s="60"/>
      <c r="K7" s="61"/>
      <c r="L7" s="62"/>
      <c r="M7" s="374"/>
    </row>
    <row r="8" spans="1:14" ht="15" customHeight="1">
      <c r="A8" s="53"/>
      <c r="B8" s="28"/>
      <c r="C8" s="72" t="s">
        <v>443</v>
      </c>
      <c r="D8" s="83"/>
      <c r="E8" s="29" t="s">
        <v>464</v>
      </c>
      <c r="F8" s="30"/>
      <c r="G8" s="31"/>
      <c r="H8" s="28" t="s">
        <v>271</v>
      </c>
      <c r="I8" s="66">
        <v>1</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368</v>
      </c>
      <c r="D10" s="83"/>
      <c r="E10" s="29" t="s">
        <v>465</v>
      </c>
      <c r="F10" s="30"/>
      <c r="G10" s="31"/>
      <c r="H10" s="28" t="s">
        <v>271</v>
      </c>
      <c r="I10" s="66">
        <v>4</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273</v>
      </c>
      <c r="D12" s="83"/>
      <c r="E12" s="29" t="s">
        <v>466</v>
      </c>
      <c r="F12" s="30"/>
      <c r="G12" s="31"/>
      <c r="H12" s="28" t="s">
        <v>271</v>
      </c>
      <c r="I12" s="66">
        <v>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236</v>
      </c>
      <c r="D14" s="83"/>
      <c r="E14" s="29" t="s">
        <v>467</v>
      </c>
      <c r="F14" s="30"/>
      <c r="G14" s="31"/>
      <c r="H14" s="28" t="s">
        <v>271</v>
      </c>
      <c r="I14" s="66">
        <v>1</v>
      </c>
      <c r="J14" s="67"/>
      <c r="K14" s="68"/>
      <c r="L14" s="200"/>
      <c r="M14" s="374"/>
    </row>
    <row r="15" spans="1:14" ht="15" customHeight="1">
      <c r="A15" s="52"/>
      <c r="B15" s="24"/>
      <c r="C15" s="25" t="s">
        <v>468</v>
      </c>
      <c r="D15" s="82"/>
      <c r="E15" s="25"/>
      <c r="F15" s="26"/>
      <c r="G15" s="27"/>
      <c r="H15" s="24"/>
      <c r="I15" s="59"/>
      <c r="J15" s="60"/>
      <c r="K15" s="61"/>
      <c r="L15" s="62"/>
      <c r="M15" s="374"/>
    </row>
    <row r="16" spans="1:14" ht="15" customHeight="1">
      <c r="A16" s="53"/>
      <c r="B16" s="28"/>
      <c r="C16" s="72" t="s">
        <v>469</v>
      </c>
      <c r="D16" s="83"/>
      <c r="E16" s="29" t="s">
        <v>470</v>
      </c>
      <c r="F16" s="30"/>
      <c r="G16" s="31"/>
      <c r="H16" s="28" t="s">
        <v>271</v>
      </c>
      <c r="I16" s="66">
        <v>1</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269</v>
      </c>
      <c r="D18" s="83"/>
      <c r="E18" s="29" t="s">
        <v>347</v>
      </c>
      <c r="F18" s="30"/>
      <c r="G18" s="31"/>
      <c r="H18" s="28" t="s">
        <v>271</v>
      </c>
      <c r="I18" s="66">
        <v>2</v>
      </c>
      <c r="J18" s="67"/>
      <c r="K18" s="68"/>
      <c r="L18" s="200"/>
      <c r="M18" s="374"/>
    </row>
    <row r="19" spans="1:13" ht="15" customHeight="1">
      <c r="A19" s="52"/>
      <c r="B19" s="24"/>
      <c r="C19" s="25" t="s">
        <v>471</v>
      </c>
      <c r="D19" s="82"/>
      <c r="E19" s="25"/>
      <c r="F19" s="26"/>
      <c r="G19" s="27"/>
      <c r="H19" s="24"/>
      <c r="I19" s="59"/>
      <c r="J19" s="60"/>
      <c r="K19" s="61"/>
      <c r="L19" s="62"/>
      <c r="M19" s="374"/>
    </row>
    <row r="20" spans="1:13" ht="15" customHeight="1">
      <c r="A20" s="53"/>
      <c r="B20" s="28"/>
      <c r="C20" s="72" t="s">
        <v>288</v>
      </c>
      <c r="D20" s="83"/>
      <c r="E20" s="29" t="s">
        <v>472</v>
      </c>
      <c r="F20" s="30"/>
      <c r="G20" s="31"/>
      <c r="H20" s="28" t="s">
        <v>271</v>
      </c>
      <c r="I20" s="66">
        <v>1</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313</v>
      </c>
      <c r="D22" s="83"/>
      <c r="E22" s="29" t="s">
        <v>473</v>
      </c>
      <c r="F22" s="30"/>
      <c r="G22" s="31"/>
      <c r="H22" s="28" t="s">
        <v>271</v>
      </c>
      <c r="I22" s="66">
        <v>1</v>
      </c>
      <c r="J22" s="67"/>
      <c r="K22" s="68"/>
      <c r="L22" s="200"/>
      <c r="M22" s="374"/>
    </row>
    <row r="23" spans="1:13" ht="15" customHeight="1">
      <c r="A23" s="52"/>
      <c r="B23" s="24"/>
      <c r="C23" s="25" t="s">
        <v>474</v>
      </c>
      <c r="D23" s="82"/>
      <c r="E23" s="25"/>
      <c r="F23" s="26"/>
      <c r="G23" s="27"/>
      <c r="H23" s="24"/>
      <c r="I23" s="59"/>
      <c r="J23" s="60"/>
      <c r="K23" s="61"/>
      <c r="L23" s="62"/>
      <c r="M23" s="374"/>
    </row>
    <row r="24" spans="1:13" ht="15" customHeight="1">
      <c r="A24" s="53"/>
      <c r="B24" s="28"/>
      <c r="C24" s="72" t="s">
        <v>368</v>
      </c>
      <c r="D24" s="83"/>
      <c r="E24" s="29"/>
      <c r="F24" s="30"/>
      <c r="G24" s="31"/>
      <c r="H24" s="28" t="s">
        <v>271</v>
      </c>
      <c r="I24" s="66">
        <v>10</v>
      </c>
      <c r="J24" s="67"/>
      <c r="K24" s="68"/>
      <c r="L24" s="200"/>
      <c r="M24" s="374"/>
    </row>
    <row r="25" spans="1:13" ht="15" customHeight="1">
      <c r="A25" s="52"/>
      <c r="B25" s="24"/>
      <c r="C25" s="25" t="s">
        <v>475</v>
      </c>
      <c r="D25" s="82"/>
      <c r="E25" s="25"/>
      <c r="F25" s="26"/>
      <c r="G25" s="27"/>
      <c r="H25" s="24"/>
      <c r="I25" s="59"/>
      <c r="J25" s="60"/>
      <c r="K25" s="61"/>
      <c r="L25" s="62"/>
      <c r="M25" s="374"/>
    </row>
    <row r="26" spans="1:13" ht="15" customHeight="1">
      <c r="A26" s="53"/>
      <c r="B26" s="28"/>
      <c r="C26" s="72" t="s">
        <v>476</v>
      </c>
      <c r="D26" s="83"/>
      <c r="E26" s="29" t="s">
        <v>477</v>
      </c>
      <c r="F26" s="30"/>
      <c r="G26" s="31"/>
      <c r="H26" s="28" t="s">
        <v>271</v>
      </c>
      <c r="I26" s="66">
        <v>1</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288</v>
      </c>
      <c r="D28" s="83"/>
      <c r="E28" s="29" t="s">
        <v>478</v>
      </c>
      <c r="F28" s="30"/>
      <c r="G28" s="31"/>
      <c r="H28" s="28" t="s">
        <v>271</v>
      </c>
      <c r="I28" s="66">
        <v>6</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280</v>
      </c>
      <c r="D30" s="83"/>
      <c r="E30" s="29" t="s">
        <v>479</v>
      </c>
      <c r="F30" s="30"/>
      <c r="G30" s="31"/>
      <c r="H30" s="28" t="s">
        <v>271</v>
      </c>
      <c r="I30" s="66">
        <v>6</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480</v>
      </c>
      <c r="D32" s="83"/>
      <c r="E32" s="29" t="s">
        <v>481</v>
      </c>
      <c r="F32" s="30"/>
      <c r="G32" s="31"/>
      <c r="H32" s="28" t="s">
        <v>271</v>
      </c>
      <c r="I32" s="66">
        <v>3</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482</v>
      </c>
      <c r="D34" s="83"/>
      <c r="E34" s="29" t="s">
        <v>483</v>
      </c>
      <c r="F34" s="30"/>
      <c r="G34" s="31"/>
      <c r="H34" s="28" t="s">
        <v>271</v>
      </c>
      <c r="I34" s="66">
        <v>1</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400</v>
      </c>
      <c r="D36" s="83"/>
      <c r="E36" s="29" t="s">
        <v>484</v>
      </c>
      <c r="F36" s="30"/>
      <c r="G36" s="31"/>
      <c r="H36" s="28" t="s">
        <v>271</v>
      </c>
      <c r="I36" s="66">
        <v>1</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280</v>
      </c>
      <c r="D38" s="83"/>
      <c r="E38" s="29" t="s">
        <v>454</v>
      </c>
      <c r="F38" s="30"/>
      <c r="G38" s="31"/>
      <c r="H38" s="28" t="s">
        <v>271</v>
      </c>
      <c r="I38" s="66">
        <v>1</v>
      </c>
      <c r="J38" s="67"/>
      <c r="K38" s="68"/>
      <c r="L38" s="200"/>
      <c r="M38" s="374"/>
    </row>
    <row r="39" spans="1:13" ht="15" customHeight="1">
      <c r="A39" s="52"/>
      <c r="B39" s="24"/>
      <c r="C39" s="25" t="s">
        <v>485</v>
      </c>
      <c r="D39" s="82"/>
      <c r="E39" s="25"/>
      <c r="F39" s="26"/>
      <c r="G39" s="27"/>
      <c r="H39" s="24"/>
      <c r="I39" s="59"/>
      <c r="J39" s="60"/>
      <c r="K39" s="61"/>
      <c r="L39" s="62"/>
      <c r="M39" s="374"/>
    </row>
    <row r="40" spans="1:13" ht="15" customHeight="1">
      <c r="A40" s="53"/>
      <c r="B40" s="28"/>
      <c r="C40" s="72" t="s">
        <v>469</v>
      </c>
      <c r="D40" s="83"/>
      <c r="E40" s="29" t="s">
        <v>486</v>
      </c>
      <c r="F40" s="30"/>
      <c r="G40" s="31"/>
      <c r="H40" s="28" t="s">
        <v>271</v>
      </c>
      <c r="I40" s="66">
        <v>1</v>
      </c>
      <c r="J40" s="67"/>
      <c r="K40" s="68"/>
      <c r="L40" s="200"/>
      <c r="M40" s="374"/>
    </row>
    <row r="41" spans="1:13" ht="15" customHeight="1">
      <c r="A41" s="52"/>
      <c r="B41" s="24"/>
      <c r="C41" s="25" t="s">
        <v>487</v>
      </c>
      <c r="D41" s="82"/>
      <c r="E41" s="25"/>
      <c r="F41" s="26"/>
      <c r="G41" s="27"/>
      <c r="H41" s="24"/>
      <c r="I41" s="59"/>
      <c r="J41" s="60"/>
      <c r="K41" s="61"/>
      <c r="L41" s="62"/>
      <c r="M41" s="374"/>
    </row>
    <row r="42" spans="1:13" ht="15" customHeight="1">
      <c r="A42" s="53"/>
      <c r="B42" s="28"/>
      <c r="C42" s="72" t="s">
        <v>469</v>
      </c>
      <c r="D42" s="83"/>
      <c r="E42" s="29" t="s">
        <v>488</v>
      </c>
      <c r="F42" s="30"/>
      <c r="G42" s="31"/>
      <c r="H42" s="28" t="s">
        <v>271</v>
      </c>
      <c r="I42" s="66">
        <v>1</v>
      </c>
      <c r="J42" s="67"/>
      <c r="K42" s="68"/>
      <c r="L42" s="200"/>
      <c r="M42" s="374"/>
    </row>
    <row r="43" spans="1:13" ht="15" customHeight="1">
      <c r="A43" s="52"/>
      <c r="B43" s="24"/>
      <c r="C43" s="25" t="s">
        <v>489</v>
      </c>
      <c r="D43" s="82"/>
      <c r="E43" s="25"/>
      <c r="F43" s="26"/>
      <c r="G43" s="27"/>
      <c r="H43" s="24"/>
      <c r="I43" s="59"/>
      <c r="J43" s="60"/>
      <c r="K43" s="61"/>
      <c r="L43" s="62"/>
      <c r="M43" s="374"/>
    </row>
    <row r="44" spans="1:13" ht="15" customHeight="1">
      <c r="A44" s="53"/>
      <c r="B44" s="28"/>
      <c r="C44" s="72" t="s">
        <v>324</v>
      </c>
      <c r="D44" s="83"/>
      <c r="E44" s="29" t="s">
        <v>490</v>
      </c>
      <c r="F44" s="30"/>
      <c r="G44" s="31"/>
      <c r="H44" s="28" t="s">
        <v>271</v>
      </c>
      <c r="I44" s="66">
        <v>1</v>
      </c>
      <c r="J44" s="67"/>
      <c r="K44" s="68"/>
      <c r="L44" s="200"/>
      <c r="M44" s="374"/>
    </row>
    <row r="45" spans="1:13" ht="15" customHeight="1">
      <c r="A45" s="52"/>
      <c r="B45" s="24"/>
      <c r="C45" s="25" t="s">
        <v>491</v>
      </c>
      <c r="D45" s="82"/>
      <c r="E45" s="25"/>
      <c r="F45" s="26"/>
      <c r="G45" s="27"/>
      <c r="H45" s="24"/>
      <c r="I45" s="59"/>
      <c r="J45" s="60"/>
      <c r="K45" s="61"/>
      <c r="L45" s="62"/>
      <c r="M45" s="374"/>
    </row>
    <row r="46" spans="1:13" ht="15" customHeight="1">
      <c r="A46" s="53"/>
      <c r="B46" s="28"/>
      <c r="C46" s="72" t="s">
        <v>290</v>
      </c>
      <c r="D46" s="83"/>
      <c r="E46" s="29"/>
      <c r="F46" s="30"/>
      <c r="G46" s="31"/>
      <c r="H46" s="28" t="s">
        <v>271</v>
      </c>
      <c r="I46" s="66">
        <v>2</v>
      </c>
      <c r="J46" s="67"/>
      <c r="K46" s="68"/>
      <c r="L46" s="200"/>
      <c r="M46" s="374"/>
    </row>
    <row r="47" spans="1:13" ht="15" customHeight="1">
      <c r="A47" s="52"/>
      <c r="B47" s="24"/>
      <c r="C47" s="25" t="s">
        <v>492</v>
      </c>
      <c r="D47" s="82"/>
      <c r="E47" s="25"/>
      <c r="F47" s="26"/>
      <c r="G47" s="27"/>
      <c r="H47" s="24"/>
      <c r="I47" s="59"/>
      <c r="J47" s="60"/>
      <c r="K47" s="61"/>
      <c r="L47" s="62"/>
      <c r="M47" s="374"/>
    </row>
    <row r="48" spans="1:13" ht="15" customHeight="1">
      <c r="A48" s="53"/>
      <c r="B48" s="28"/>
      <c r="C48" s="72" t="s">
        <v>288</v>
      </c>
      <c r="D48" s="83"/>
      <c r="E48" s="29" t="s">
        <v>493</v>
      </c>
      <c r="F48" s="30"/>
      <c r="G48" s="31"/>
      <c r="H48" s="28" t="s">
        <v>271</v>
      </c>
      <c r="I48" s="66">
        <v>1</v>
      </c>
      <c r="J48" s="67"/>
      <c r="K48" s="68"/>
      <c r="L48" s="200"/>
      <c r="M48" s="374"/>
    </row>
    <row r="49" spans="1:13" ht="15" customHeight="1">
      <c r="A49" s="52"/>
      <c r="B49" s="24"/>
      <c r="C49" s="25" t="s">
        <v>494</v>
      </c>
      <c r="D49" s="82"/>
      <c r="E49" s="25"/>
      <c r="F49" s="26"/>
      <c r="G49" s="27"/>
      <c r="H49" s="24"/>
      <c r="I49" s="59"/>
      <c r="J49" s="60"/>
      <c r="K49" s="61"/>
      <c r="L49" s="62"/>
      <c r="M49" s="374"/>
    </row>
    <row r="50" spans="1:13" ht="15" customHeight="1">
      <c r="A50" s="53"/>
      <c r="B50" s="28"/>
      <c r="C50" s="72" t="s">
        <v>313</v>
      </c>
      <c r="D50" s="83"/>
      <c r="E50" s="29" t="s">
        <v>334</v>
      </c>
      <c r="F50" s="30"/>
      <c r="G50" s="31"/>
      <c r="H50" s="28" t="s">
        <v>271</v>
      </c>
      <c r="I50" s="66">
        <v>3</v>
      </c>
      <c r="J50" s="67"/>
      <c r="K50" s="68"/>
      <c r="L50" s="200"/>
      <c r="M50" s="374"/>
    </row>
    <row r="51" spans="1:13" ht="15" customHeight="1">
      <c r="A51" s="52"/>
      <c r="B51" s="24"/>
      <c r="C51" s="25" t="s">
        <v>495</v>
      </c>
      <c r="D51" s="82"/>
      <c r="E51" s="25"/>
      <c r="F51" s="26"/>
      <c r="G51" s="27"/>
      <c r="H51" s="24"/>
      <c r="I51" s="59"/>
      <c r="J51" s="60"/>
      <c r="K51" s="61"/>
      <c r="L51" s="62"/>
      <c r="M51" s="374"/>
    </row>
    <row r="52" spans="1:13" ht="15" customHeight="1">
      <c r="A52" s="53"/>
      <c r="B52" s="28"/>
      <c r="C52" s="72" t="s">
        <v>368</v>
      </c>
      <c r="D52" s="83"/>
      <c r="E52" s="29"/>
      <c r="F52" s="30"/>
      <c r="G52" s="31"/>
      <c r="H52" s="28" t="s">
        <v>271</v>
      </c>
      <c r="I52" s="66">
        <v>14</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241</v>
      </c>
      <c r="D54" s="83"/>
      <c r="E54" s="29" t="s">
        <v>496</v>
      </c>
      <c r="F54" s="30"/>
      <c r="G54" s="31"/>
      <c r="H54" s="28" t="s">
        <v>271</v>
      </c>
      <c r="I54" s="66">
        <v>2</v>
      </c>
      <c r="J54" s="67"/>
      <c r="K54" s="68"/>
      <c r="L54" s="200"/>
      <c r="M54" s="374"/>
    </row>
    <row r="55" spans="1:13" ht="15" customHeight="1">
      <c r="A55" s="52"/>
      <c r="B55" s="24"/>
      <c r="C55" s="25" t="s">
        <v>497</v>
      </c>
      <c r="D55" s="82"/>
      <c r="E55" s="25"/>
      <c r="F55" s="26"/>
      <c r="G55" s="27"/>
      <c r="H55" s="24"/>
      <c r="I55" s="59"/>
      <c r="J55" s="60"/>
      <c r="K55" s="61"/>
      <c r="L55" s="62"/>
      <c r="M55" s="374"/>
    </row>
    <row r="56" spans="1:13" ht="15" customHeight="1">
      <c r="A56" s="53"/>
      <c r="B56" s="28"/>
      <c r="C56" s="72" t="s">
        <v>280</v>
      </c>
      <c r="D56" s="83"/>
      <c r="E56" s="29" t="s">
        <v>498</v>
      </c>
      <c r="F56" s="30"/>
      <c r="G56" s="31"/>
      <c r="H56" s="28" t="s">
        <v>271</v>
      </c>
      <c r="I56" s="66">
        <v>6</v>
      </c>
      <c r="J56" s="67"/>
      <c r="K56" s="68"/>
      <c r="L56" s="200"/>
      <c r="M56" s="374"/>
    </row>
    <row r="57" spans="1:13" ht="15" customHeight="1">
      <c r="A57" s="52"/>
      <c r="B57" s="24"/>
      <c r="C57" s="25"/>
      <c r="D57" s="82"/>
      <c r="E57" s="25"/>
      <c r="F57" s="26"/>
      <c r="G57" s="27"/>
      <c r="H57" s="24"/>
      <c r="I57" s="59"/>
      <c r="J57" s="60"/>
      <c r="K57" s="61"/>
      <c r="L57" s="62"/>
      <c r="M57" s="374"/>
    </row>
    <row r="58" spans="1:13" ht="15" customHeight="1">
      <c r="A58" s="53"/>
      <c r="B58" s="28"/>
      <c r="C58" s="72" t="s">
        <v>480</v>
      </c>
      <c r="D58" s="83"/>
      <c r="E58" s="29" t="s">
        <v>481</v>
      </c>
      <c r="F58" s="30"/>
      <c r="G58" s="31"/>
      <c r="H58" s="28" t="s">
        <v>271</v>
      </c>
      <c r="I58" s="66">
        <v>18</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324</v>
      </c>
      <c r="D60" s="83"/>
      <c r="E60" s="29" t="s">
        <v>499</v>
      </c>
      <c r="F60" s="30"/>
      <c r="G60" s="31"/>
      <c r="H60" s="28" t="s">
        <v>271</v>
      </c>
      <c r="I60" s="66">
        <v>2</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324</v>
      </c>
      <c r="D62" s="83"/>
      <c r="E62" s="29" t="s">
        <v>500</v>
      </c>
      <c r="F62" s="30"/>
      <c r="G62" s="31"/>
      <c r="H62" s="28" t="s">
        <v>271</v>
      </c>
      <c r="I62" s="66">
        <v>36</v>
      </c>
      <c r="J62" s="67"/>
      <c r="K62" s="68"/>
      <c r="L62" s="200"/>
      <c r="M62" s="374"/>
    </row>
    <row r="63" spans="1:13" ht="15" customHeight="1">
      <c r="A63" s="52"/>
      <c r="B63" s="24"/>
      <c r="C63" s="25"/>
      <c r="D63" s="82"/>
      <c r="E63" s="25"/>
      <c r="F63" s="26"/>
      <c r="G63" s="27"/>
      <c r="H63" s="24"/>
      <c r="I63" s="59"/>
      <c r="J63" s="60"/>
      <c r="K63" s="61"/>
      <c r="L63" s="62"/>
      <c r="M63" s="374"/>
    </row>
    <row r="64" spans="1:13" ht="15" customHeight="1">
      <c r="A64" s="53"/>
      <c r="B64" s="28"/>
      <c r="C64" s="72" t="s">
        <v>324</v>
      </c>
      <c r="D64" s="83"/>
      <c r="E64" s="29" t="s">
        <v>501</v>
      </c>
      <c r="F64" s="30"/>
      <c r="G64" s="31"/>
      <c r="H64" s="28" t="s">
        <v>271</v>
      </c>
      <c r="I64" s="66">
        <v>1</v>
      </c>
      <c r="J64" s="67"/>
      <c r="K64" s="68"/>
      <c r="L64" s="200"/>
      <c r="M64" s="374"/>
    </row>
    <row r="65" spans="1:13" ht="15" customHeight="1">
      <c r="A65" s="52"/>
      <c r="B65" s="24"/>
      <c r="C65" s="25"/>
      <c r="D65" s="82"/>
      <c r="E65" s="25"/>
      <c r="F65" s="26"/>
      <c r="G65" s="27"/>
      <c r="H65" s="24"/>
      <c r="I65" s="59"/>
      <c r="J65" s="60"/>
      <c r="K65" s="61"/>
      <c r="L65" s="62"/>
      <c r="M65" s="374"/>
    </row>
    <row r="66" spans="1:13" ht="15" customHeight="1">
      <c r="A66" s="53"/>
      <c r="B66" s="28"/>
      <c r="C66" s="72" t="s">
        <v>324</v>
      </c>
      <c r="D66" s="83"/>
      <c r="E66" s="29" t="s">
        <v>502</v>
      </c>
      <c r="F66" s="30"/>
      <c r="G66" s="31"/>
      <c r="H66" s="28" t="s">
        <v>271</v>
      </c>
      <c r="I66" s="66">
        <v>3</v>
      </c>
      <c r="J66" s="67"/>
      <c r="K66" s="68"/>
      <c r="L66" s="200"/>
      <c r="M66" s="374"/>
    </row>
    <row r="67" spans="1:13" ht="15" customHeight="1">
      <c r="A67" s="52"/>
      <c r="B67" s="24"/>
      <c r="C67" s="25"/>
      <c r="D67" s="82"/>
      <c r="E67" s="25"/>
      <c r="F67" s="26"/>
      <c r="G67" s="27"/>
      <c r="H67" s="24"/>
      <c r="I67" s="59"/>
      <c r="J67" s="60"/>
      <c r="K67" s="61"/>
      <c r="L67" s="62"/>
      <c r="M67" s="374"/>
    </row>
    <row r="68" spans="1:13" ht="15" customHeight="1">
      <c r="A68" s="53"/>
      <c r="B68" s="28"/>
      <c r="C68" s="72" t="s">
        <v>324</v>
      </c>
      <c r="D68" s="83"/>
      <c r="E68" s="29" t="s">
        <v>503</v>
      </c>
      <c r="F68" s="30"/>
      <c r="G68" s="31"/>
      <c r="H68" s="28" t="s">
        <v>271</v>
      </c>
      <c r="I68" s="66">
        <v>1</v>
      </c>
      <c r="J68" s="67"/>
      <c r="K68" s="68"/>
      <c r="L68" s="200"/>
      <c r="M68" s="374"/>
    </row>
    <row r="69" spans="1:13" ht="15" customHeight="1">
      <c r="A69" s="52"/>
      <c r="B69" s="24"/>
      <c r="C69" s="25"/>
      <c r="D69" s="82"/>
      <c r="E69" s="25"/>
      <c r="F69" s="26"/>
      <c r="G69" s="27"/>
      <c r="H69" s="24"/>
      <c r="I69" s="59"/>
      <c r="J69" s="60"/>
      <c r="K69" s="61"/>
      <c r="L69" s="62"/>
      <c r="M69" s="374"/>
    </row>
    <row r="70" spans="1:13" ht="15" customHeight="1">
      <c r="A70" s="53"/>
      <c r="B70" s="28"/>
      <c r="C70" s="72" t="s">
        <v>324</v>
      </c>
      <c r="D70" s="83"/>
      <c r="E70" s="29" t="s">
        <v>335</v>
      </c>
      <c r="F70" s="30"/>
      <c r="G70" s="31"/>
      <c r="H70" s="28" t="s">
        <v>271</v>
      </c>
      <c r="I70" s="66">
        <v>6</v>
      </c>
      <c r="J70" s="67"/>
      <c r="K70" s="68"/>
      <c r="L70" s="200"/>
      <c r="M70" s="374"/>
    </row>
    <row r="71" spans="1:13" ht="15" customHeight="1">
      <c r="A71" s="52"/>
      <c r="B71" s="24"/>
      <c r="C71" s="25"/>
      <c r="D71" s="82"/>
      <c r="E71" s="25"/>
      <c r="F71" s="26"/>
      <c r="G71" s="27"/>
      <c r="H71" s="24"/>
      <c r="I71" s="59"/>
      <c r="J71" s="60"/>
      <c r="K71" s="61"/>
      <c r="L71" s="62"/>
      <c r="M71" s="374"/>
    </row>
    <row r="72" spans="1:13" ht="15" customHeight="1">
      <c r="A72" s="53"/>
      <c r="B72" s="28"/>
      <c r="C72" s="72" t="s">
        <v>504</v>
      </c>
      <c r="D72" s="83"/>
      <c r="E72" s="29"/>
      <c r="F72" s="30"/>
      <c r="G72" s="31"/>
      <c r="H72" s="28" t="s">
        <v>271</v>
      </c>
      <c r="I72" s="66">
        <v>2</v>
      </c>
      <c r="J72" s="67"/>
      <c r="K72" s="68"/>
      <c r="L72" s="200"/>
      <c r="M72" s="374"/>
    </row>
    <row r="73" spans="1:13" ht="15" customHeight="1">
      <c r="A73" s="52"/>
      <c r="B73" s="24"/>
      <c r="C73" s="25"/>
      <c r="D73" s="82"/>
      <c r="E73" s="25"/>
      <c r="F73" s="26"/>
      <c r="G73" s="27"/>
      <c r="H73" s="24"/>
      <c r="I73" s="59"/>
      <c r="J73" s="60"/>
      <c r="K73" s="61"/>
      <c r="L73" s="62"/>
      <c r="M73" s="374"/>
    </row>
    <row r="74" spans="1:13" ht="15" customHeight="1">
      <c r="A74" s="53"/>
      <c r="B74" s="28"/>
      <c r="C74" s="72" t="s">
        <v>389</v>
      </c>
      <c r="D74" s="83"/>
      <c r="E74" s="29" t="s">
        <v>505</v>
      </c>
      <c r="F74" s="30"/>
      <c r="G74" s="31"/>
      <c r="H74" s="28" t="s">
        <v>271</v>
      </c>
      <c r="I74" s="66">
        <v>2</v>
      </c>
      <c r="J74" s="67"/>
      <c r="K74" s="68"/>
      <c r="L74" s="200"/>
      <c r="M74" s="374"/>
    </row>
    <row r="75" spans="1:13" ht="15" customHeight="1">
      <c r="A75" s="52"/>
      <c r="B75" s="24"/>
      <c r="C75" s="25"/>
      <c r="D75" s="82"/>
      <c r="E75" s="25"/>
      <c r="F75" s="26"/>
      <c r="G75" s="27"/>
      <c r="H75" s="24"/>
      <c r="I75" s="59"/>
      <c r="J75" s="60"/>
      <c r="K75" s="61"/>
      <c r="L75" s="62"/>
      <c r="M75" s="374"/>
    </row>
    <row r="76" spans="1:13" ht="15" customHeight="1">
      <c r="A76" s="53"/>
      <c r="B76" s="28"/>
      <c r="C76" s="72" t="s">
        <v>241</v>
      </c>
      <c r="D76" s="83"/>
      <c r="E76" s="29" t="s">
        <v>496</v>
      </c>
      <c r="F76" s="30"/>
      <c r="G76" s="31"/>
      <c r="H76" s="28" t="s">
        <v>271</v>
      </c>
      <c r="I76" s="66">
        <v>2</v>
      </c>
      <c r="J76" s="67"/>
      <c r="K76" s="68"/>
      <c r="L76" s="200"/>
      <c r="M76" s="374"/>
    </row>
    <row r="77" spans="1:13" ht="15" customHeight="1">
      <c r="A77" s="52"/>
      <c r="B77" s="24"/>
      <c r="C77" s="25"/>
      <c r="D77" s="82"/>
      <c r="E77" s="25"/>
      <c r="F77" s="26"/>
      <c r="G77" s="27"/>
      <c r="H77" s="24"/>
      <c r="I77" s="59"/>
      <c r="J77" s="60"/>
      <c r="K77" s="61"/>
      <c r="L77" s="62"/>
      <c r="M77" s="374"/>
    </row>
    <row r="78" spans="1:13" ht="15" customHeight="1">
      <c r="A78" s="53"/>
      <c r="B78" s="28"/>
      <c r="C78" s="72" t="s">
        <v>506</v>
      </c>
      <c r="D78" s="83"/>
      <c r="E78" s="29"/>
      <c r="F78" s="30"/>
      <c r="G78" s="31"/>
      <c r="H78" s="28" t="s">
        <v>271</v>
      </c>
      <c r="I78" s="66">
        <v>1</v>
      </c>
      <c r="J78" s="67"/>
      <c r="K78" s="68"/>
      <c r="L78" s="200"/>
      <c r="M78" s="374"/>
    </row>
    <row r="79" spans="1:13" ht="15" customHeight="1">
      <c r="A79" s="52"/>
      <c r="B79" s="24"/>
      <c r="C79" s="25"/>
      <c r="D79" s="82"/>
      <c r="E79" s="25"/>
      <c r="F79" s="26"/>
      <c r="G79" s="27"/>
      <c r="H79" s="24"/>
      <c r="I79" s="59"/>
      <c r="J79" s="60"/>
      <c r="K79" s="61"/>
      <c r="L79" s="62"/>
      <c r="M79" s="374"/>
    </row>
    <row r="80" spans="1:13" ht="15" customHeight="1">
      <c r="A80" s="53"/>
      <c r="B80" s="28"/>
      <c r="C80" s="72" t="s">
        <v>507</v>
      </c>
      <c r="D80" s="83"/>
      <c r="E80" s="29" t="s">
        <v>508</v>
      </c>
      <c r="F80" s="30"/>
      <c r="G80" s="31"/>
      <c r="H80" s="28" t="s">
        <v>271</v>
      </c>
      <c r="I80" s="66">
        <v>1</v>
      </c>
      <c r="J80" s="67"/>
      <c r="K80" s="68"/>
      <c r="L80" s="200"/>
      <c r="M80" s="374"/>
    </row>
    <row r="81" spans="1:13" ht="15" customHeight="1">
      <c r="A81" s="52"/>
      <c r="B81" s="24"/>
      <c r="C81" s="25"/>
      <c r="D81" s="82"/>
      <c r="E81" s="25"/>
      <c r="F81" s="26"/>
      <c r="G81" s="27"/>
      <c r="H81" s="24"/>
      <c r="I81" s="59"/>
      <c r="J81" s="60"/>
      <c r="K81" s="61"/>
      <c r="L81" s="62"/>
      <c r="M81" s="374"/>
    </row>
    <row r="82" spans="1:13" ht="15" customHeight="1">
      <c r="A82" s="53"/>
      <c r="B82" s="28"/>
      <c r="C82" s="72" t="s">
        <v>482</v>
      </c>
      <c r="D82" s="83"/>
      <c r="E82" s="29"/>
      <c r="F82" s="30"/>
      <c r="G82" s="31"/>
      <c r="H82" s="28" t="s">
        <v>271</v>
      </c>
      <c r="I82" s="66">
        <v>1</v>
      </c>
      <c r="J82" s="67"/>
      <c r="K82" s="68"/>
      <c r="L82" s="200"/>
      <c r="M82" s="374"/>
    </row>
    <row r="83" spans="1:13" ht="15" customHeight="1">
      <c r="A83" s="52"/>
      <c r="B83" s="24"/>
      <c r="C83" s="25" t="s">
        <v>509</v>
      </c>
      <c r="D83" s="82"/>
      <c r="E83" s="25"/>
      <c r="F83" s="26"/>
      <c r="G83" s="27"/>
      <c r="H83" s="24"/>
      <c r="I83" s="59"/>
      <c r="J83" s="60"/>
      <c r="K83" s="61"/>
      <c r="L83" s="62"/>
      <c r="M83" s="374"/>
    </row>
    <row r="84" spans="1:13" ht="15" customHeight="1">
      <c r="A84" s="53"/>
      <c r="B84" s="28"/>
      <c r="C84" s="72" t="s">
        <v>368</v>
      </c>
      <c r="D84" s="83"/>
      <c r="E84" s="29" t="s">
        <v>510</v>
      </c>
      <c r="F84" s="30"/>
      <c r="G84" s="31"/>
      <c r="H84" s="28" t="s">
        <v>271</v>
      </c>
      <c r="I84" s="66">
        <v>1</v>
      </c>
      <c r="J84" s="67"/>
      <c r="K84" s="68"/>
      <c r="L84" s="200"/>
      <c r="M84" s="374"/>
    </row>
    <row r="85" spans="1:13" ht="15" customHeight="1">
      <c r="A85" s="52"/>
      <c r="B85" s="24"/>
      <c r="C85" s="25" t="s">
        <v>511</v>
      </c>
      <c r="D85" s="82"/>
      <c r="E85" s="25"/>
      <c r="F85" s="26"/>
      <c r="G85" s="27"/>
      <c r="H85" s="24"/>
      <c r="I85" s="59"/>
      <c r="J85" s="60"/>
      <c r="K85" s="61"/>
      <c r="L85" s="62"/>
      <c r="M85" s="374"/>
    </row>
    <row r="86" spans="1:13" ht="15" customHeight="1">
      <c r="A86" s="53"/>
      <c r="B86" s="28"/>
      <c r="C86" s="72" t="s">
        <v>480</v>
      </c>
      <c r="D86" s="83"/>
      <c r="E86" s="29" t="s">
        <v>481</v>
      </c>
      <c r="F86" s="30"/>
      <c r="G86" s="31"/>
      <c r="H86" s="28" t="s">
        <v>271</v>
      </c>
      <c r="I86" s="66">
        <v>1</v>
      </c>
      <c r="J86" s="67"/>
      <c r="K86" s="68"/>
      <c r="L86" s="200"/>
      <c r="M86" s="374"/>
    </row>
    <row r="87" spans="1:13" ht="15" customHeight="1">
      <c r="A87" s="52"/>
      <c r="B87" s="24"/>
      <c r="C87" s="25" t="s">
        <v>494</v>
      </c>
      <c r="D87" s="82"/>
      <c r="E87" s="25"/>
      <c r="F87" s="26"/>
      <c r="G87" s="27"/>
      <c r="H87" s="24"/>
      <c r="I87" s="59"/>
      <c r="J87" s="60"/>
      <c r="K87" s="61"/>
      <c r="L87" s="62"/>
      <c r="M87" s="374"/>
    </row>
    <row r="88" spans="1:13" ht="15" customHeight="1">
      <c r="A88" s="53"/>
      <c r="B88" s="28"/>
      <c r="C88" s="72" t="s">
        <v>469</v>
      </c>
      <c r="D88" s="83"/>
      <c r="E88" s="29" t="s">
        <v>470</v>
      </c>
      <c r="F88" s="30"/>
      <c r="G88" s="31"/>
      <c r="H88" s="28" t="s">
        <v>271</v>
      </c>
      <c r="I88" s="66">
        <v>1</v>
      </c>
      <c r="J88" s="67"/>
      <c r="K88" s="68"/>
      <c r="L88" s="200"/>
      <c r="M88" s="374"/>
    </row>
    <row r="89" spans="1:13" ht="15" customHeight="1">
      <c r="A89" s="52"/>
      <c r="B89" s="24"/>
      <c r="C89" s="25" t="s">
        <v>512</v>
      </c>
      <c r="D89" s="82"/>
      <c r="E89" s="25"/>
      <c r="F89" s="26"/>
      <c r="G89" s="27"/>
      <c r="H89" s="24"/>
      <c r="I89" s="59"/>
      <c r="J89" s="60"/>
      <c r="K89" s="61"/>
      <c r="L89" s="62"/>
      <c r="M89" s="374"/>
    </row>
    <row r="90" spans="1:13" ht="15" customHeight="1">
      <c r="A90" s="53"/>
      <c r="B90" s="28"/>
      <c r="C90" s="72" t="s">
        <v>280</v>
      </c>
      <c r="D90" s="83">
        <v>74</v>
      </c>
      <c r="E90" s="29" t="s">
        <v>498</v>
      </c>
      <c r="F90" s="30"/>
      <c r="G90" s="31"/>
      <c r="H90" s="28" t="s">
        <v>271</v>
      </c>
      <c r="I90" s="66">
        <v>16</v>
      </c>
      <c r="J90" s="67"/>
      <c r="K90" s="68"/>
      <c r="L90" s="200"/>
      <c r="M90" s="374"/>
    </row>
    <row r="91" spans="1:13" ht="15" customHeight="1">
      <c r="A91" s="52"/>
      <c r="B91" s="24"/>
      <c r="C91" s="25"/>
      <c r="D91" s="82"/>
      <c r="E91" s="25"/>
      <c r="F91" s="26"/>
      <c r="G91" s="27"/>
      <c r="H91" s="24"/>
      <c r="I91" s="59"/>
      <c r="J91" s="60"/>
      <c r="K91" s="61"/>
      <c r="L91" s="62"/>
      <c r="M91" s="374"/>
    </row>
    <row r="92" spans="1:13" ht="15" customHeight="1">
      <c r="A92" s="53"/>
      <c r="B92" s="28"/>
      <c r="C92" s="72" t="s">
        <v>480</v>
      </c>
      <c r="D92" s="83"/>
      <c r="E92" s="29" t="s">
        <v>481</v>
      </c>
      <c r="F92" s="30"/>
      <c r="G92" s="31"/>
      <c r="H92" s="28" t="s">
        <v>271</v>
      </c>
      <c r="I92" s="66">
        <v>1</v>
      </c>
      <c r="J92" s="67"/>
      <c r="K92" s="68"/>
      <c r="L92" s="200"/>
      <c r="M92" s="374"/>
    </row>
    <row r="93" spans="1:13" ht="15" customHeight="1">
      <c r="A93" s="52"/>
      <c r="B93" s="24"/>
      <c r="C93" s="25"/>
      <c r="D93" s="82"/>
      <c r="E93" s="25"/>
      <c r="F93" s="26"/>
      <c r="G93" s="27"/>
      <c r="H93" s="24"/>
      <c r="I93" s="59"/>
      <c r="J93" s="60"/>
      <c r="K93" s="61"/>
      <c r="L93" s="62"/>
      <c r="M93" s="374"/>
    </row>
    <row r="94" spans="1:13" ht="15" customHeight="1">
      <c r="A94" s="53"/>
      <c r="B94" s="28"/>
      <c r="C94" s="72" t="s">
        <v>280</v>
      </c>
      <c r="D94" s="83"/>
      <c r="E94" s="29" t="s">
        <v>454</v>
      </c>
      <c r="F94" s="30"/>
      <c r="G94" s="31"/>
      <c r="H94" s="28" t="s">
        <v>271</v>
      </c>
      <c r="I94" s="66">
        <v>2</v>
      </c>
      <c r="J94" s="67"/>
      <c r="K94" s="68"/>
      <c r="L94" s="200"/>
      <c r="M94" s="374"/>
    </row>
    <row r="95" spans="1:13" ht="15" customHeight="1">
      <c r="A95" s="52"/>
      <c r="B95" s="24"/>
      <c r="C95" s="25"/>
      <c r="D95" s="82"/>
      <c r="E95" s="25"/>
      <c r="F95" s="26"/>
      <c r="G95" s="27"/>
      <c r="H95" s="24"/>
      <c r="I95" s="59"/>
      <c r="J95" s="60"/>
      <c r="K95" s="61"/>
      <c r="L95" s="62"/>
      <c r="M95" s="374"/>
    </row>
    <row r="96" spans="1:13" ht="15" customHeight="1">
      <c r="A96" s="53"/>
      <c r="B96" s="28"/>
      <c r="C96" s="72" t="s">
        <v>254</v>
      </c>
      <c r="D96" s="83"/>
      <c r="E96" s="29"/>
      <c r="F96" s="30"/>
      <c r="G96" s="31"/>
      <c r="H96" s="28" t="s">
        <v>271</v>
      </c>
      <c r="I96" s="66">
        <v>4</v>
      </c>
      <c r="J96" s="67"/>
      <c r="K96" s="68"/>
      <c r="L96" s="200"/>
      <c r="M96" s="374"/>
    </row>
    <row r="97" spans="1:13" ht="15" customHeight="1">
      <c r="A97" s="52"/>
      <c r="B97" s="24"/>
      <c r="C97" s="25"/>
      <c r="D97" s="82"/>
      <c r="E97" s="25"/>
      <c r="F97" s="26"/>
      <c r="G97" s="27"/>
      <c r="H97" s="24"/>
      <c r="I97" s="59"/>
      <c r="J97" s="60"/>
      <c r="K97" s="61"/>
      <c r="L97" s="62"/>
      <c r="M97" s="374"/>
    </row>
    <row r="98" spans="1:13" ht="15" customHeight="1">
      <c r="A98" s="53"/>
      <c r="B98" s="28"/>
      <c r="C98" s="72" t="s">
        <v>513</v>
      </c>
      <c r="D98" s="83"/>
      <c r="E98" s="29" t="s">
        <v>514</v>
      </c>
      <c r="F98" s="30"/>
      <c r="G98" s="31"/>
      <c r="H98" s="28" t="s">
        <v>271</v>
      </c>
      <c r="I98" s="66">
        <v>4</v>
      </c>
      <c r="J98" s="67"/>
      <c r="K98" s="68"/>
      <c r="L98" s="200"/>
      <c r="M98" s="374"/>
    </row>
    <row r="99" spans="1:13" ht="15" customHeight="1">
      <c r="A99" s="52"/>
      <c r="B99" s="24"/>
      <c r="C99" s="25"/>
      <c r="D99" s="82"/>
      <c r="E99" s="25"/>
      <c r="F99" s="26"/>
      <c r="G99" s="27"/>
      <c r="H99" s="24"/>
      <c r="I99" s="59"/>
      <c r="J99" s="60"/>
      <c r="K99" s="61"/>
      <c r="L99" s="62"/>
      <c r="M99" s="374"/>
    </row>
    <row r="100" spans="1:13" ht="15" customHeight="1">
      <c r="A100" s="53"/>
      <c r="B100" s="28"/>
      <c r="C100" s="72" t="s">
        <v>513</v>
      </c>
      <c r="D100" s="83"/>
      <c r="E100" s="29" t="s">
        <v>515</v>
      </c>
      <c r="F100" s="30"/>
      <c r="G100" s="31"/>
      <c r="H100" s="28" t="s">
        <v>271</v>
      </c>
      <c r="I100" s="66">
        <v>3</v>
      </c>
      <c r="J100" s="67"/>
      <c r="K100" s="68"/>
      <c r="L100" s="200"/>
      <c r="M100" s="374"/>
    </row>
    <row r="101" spans="1:13" ht="15" customHeight="1">
      <c r="A101" s="52"/>
      <c r="B101" s="24"/>
      <c r="C101" s="25"/>
      <c r="D101" s="82"/>
      <c r="E101" s="25"/>
      <c r="F101" s="26"/>
      <c r="G101" s="27"/>
      <c r="H101" s="24"/>
      <c r="I101" s="59"/>
      <c r="J101" s="60"/>
      <c r="K101" s="61"/>
      <c r="L101" s="62"/>
      <c r="M101" s="374"/>
    </row>
    <row r="102" spans="1:13" ht="15" customHeight="1">
      <c r="A102" s="53"/>
      <c r="B102" s="28"/>
      <c r="C102" s="72" t="s">
        <v>324</v>
      </c>
      <c r="D102" s="83"/>
      <c r="E102" s="29" t="s">
        <v>516</v>
      </c>
      <c r="F102" s="30"/>
      <c r="G102" s="31"/>
      <c r="H102" s="28" t="s">
        <v>271</v>
      </c>
      <c r="I102" s="66">
        <v>2</v>
      </c>
      <c r="J102" s="67"/>
      <c r="K102" s="68"/>
      <c r="L102" s="200"/>
      <c r="M102" s="374"/>
    </row>
    <row r="103" spans="1:13" ht="15" customHeight="1">
      <c r="A103" s="52"/>
      <c r="B103" s="24"/>
      <c r="C103" s="25"/>
      <c r="D103" s="82"/>
      <c r="E103" s="25"/>
      <c r="F103" s="26"/>
      <c r="G103" s="27"/>
      <c r="H103" s="24"/>
      <c r="I103" s="59"/>
      <c r="J103" s="60"/>
      <c r="K103" s="61"/>
      <c r="L103" s="62"/>
      <c r="M103" s="374"/>
    </row>
    <row r="104" spans="1:13" ht="15" customHeight="1">
      <c r="A104" s="53"/>
      <c r="B104" s="28"/>
      <c r="C104" s="72" t="s">
        <v>324</v>
      </c>
      <c r="D104" s="83"/>
      <c r="E104" s="29" t="s">
        <v>517</v>
      </c>
      <c r="F104" s="30"/>
      <c r="G104" s="31"/>
      <c r="H104" s="28" t="s">
        <v>271</v>
      </c>
      <c r="I104" s="66">
        <v>4</v>
      </c>
      <c r="J104" s="67"/>
      <c r="K104" s="68"/>
      <c r="L104" s="200"/>
      <c r="M104" s="374"/>
    </row>
    <row r="105" spans="1:13" ht="15" customHeight="1">
      <c r="A105" s="52"/>
      <c r="B105" s="24"/>
      <c r="C105" s="25"/>
      <c r="D105" s="82"/>
      <c r="E105" s="25"/>
      <c r="F105" s="26"/>
      <c r="G105" s="27"/>
      <c r="H105" s="24"/>
      <c r="I105" s="59"/>
      <c r="J105" s="60"/>
      <c r="K105" s="61"/>
      <c r="L105" s="62"/>
      <c r="M105" s="374"/>
    </row>
    <row r="106" spans="1:13" ht="15" customHeight="1">
      <c r="A106" s="53"/>
      <c r="B106" s="28"/>
      <c r="C106" s="72" t="s">
        <v>324</v>
      </c>
      <c r="D106" s="83"/>
      <c r="E106" s="29" t="s">
        <v>518</v>
      </c>
      <c r="F106" s="30"/>
      <c r="G106" s="31"/>
      <c r="H106" s="28" t="s">
        <v>271</v>
      </c>
      <c r="I106" s="66">
        <v>1</v>
      </c>
      <c r="J106" s="67"/>
      <c r="K106" s="68"/>
      <c r="L106" s="200"/>
      <c r="M106" s="374"/>
    </row>
    <row r="107" spans="1:13" ht="15" customHeight="1">
      <c r="A107" s="52"/>
      <c r="B107" s="24"/>
      <c r="C107" s="25"/>
      <c r="D107" s="82"/>
      <c r="E107" s="25"/>
      <c r="F107" s="26"/>
      <c r="G107" s="27"/>
      <c r="H107" s="24"/>
      <c r="I107" s="59"/>
      <c r="J107" s="60"/>
      <c r="K107" s="61"/>
      <c r="L107" s="62"/>
      <c r="M107" s="374"/>
    </row>
    <row r="108" spans="1:13" ht="15" customHeight="1">
      <c r="A108" s="53"/>
      <c r="B108" s="28"/>
      <c r="C108" s="72" t="s">
        <v>259</v>
      </c>
      <c r="D108" s="83"/>
      <c r="E108" s="29" t="s">
        <v>519</v>
      </c>
      <c r="F108" s="30"/>
      <c r="G108" s="31"/>
      <c r="H108" s="28" t="s">
        <v>271</v>
      </c>
      <c r="I108" s="66">
        <v>1</v>
      </c>
      <c r="J108" s="67"/>
      <c r="K108" s="68"/>
      <c r="L108" s="200"/>
      <c r="M108" s="374"/>
    </row>
    <row r="109" spans="1:13" ht="15" customHeight="1">
      <c r="A109" s="52"/>
      <c r="B109" s="24"/>
      <c r="C109" s="25"/>
      <c r="D109" s="82"/>
      <c r="E109" s="25"/>
      <c r="F109" s="26"/>
      <c r="G109" s="27"/>
      <c r="H109" s="24"/>
      <c r="I109" s="59"/>
      <c r="J109" s="60"/>
      <c r="K109" s="61"/>
      <c r="L109" s="62"/>
      <c r="M109" s="374"/>
    </row>
    <row r="110" spans="1:13" ht="15" customHeight="1">
      <c r="A110" s="53"/>
      <c r="B110" s="28"/>
      <c r="C110" s="72" t="s">
        <v>520</v>
      </c>
      <c r="D110" s="83"/>
      <c r="E110" s="29"/>
      <c r="F110" s="30"/>
      <c r="G110" s="31"/>
      <c r="H110" s="28" t="s">
        <v>271</v>
      </c>
      <c r="I110" s="66">
        <v>3</v>
      </c>
      <c r="J110" s="67"/>
      <c r="K110" s="68"/>
      <c r="L110" s="200"/>
      <c r="M110" s="374"/>
    </row>
    <row r="111" spans="1:13" ht="15" customHeight="1">
      <c r="A111" s="52"/>
      <c r="B111" s="24"/>
      <c r="C111" s="25" t="s">
        <v>485</v>
      </c>
      <c r="D111" s="82"/>
      <c r="E111" s="25"/>
      <c r="F111" s="26"/>
      <c r="G111" s="27"/>
      <c r="H111" s="24"/>
      <c r="I111" s="59"/>
      <c r="J111" s="60"/>
      <c r="K111" s="61"/>
      <c r="L111" s="62"/>
      <c r="M111" s="374"/>
    </row>
    <row r="112" spans="1:13" ht="15" customHeight="1">
      <c r="A112" s="53"/>
      <c r="B112" s="28"/>
      <c r="C112" s="72" t="s">
        <v>324</v>
      </c>
      <c r="D112" s="83"/>
      <c r="E112" s="29" t="s">
        <v>521</v>
      </c>
      <c r="F112" s="30"/>
      <c r="G112" s="31"/>
      <c r="H112" s="28" t="s">
        <v>271</v>
      </c>
      <c r="I112" s="66">
        <v>2</v>
      </c>
      <c r="J112" s="67"/>
      <c r="K112" s="68"/>
      <c r="L112" s="200"/>
      <c r="M112" s="374"/>
    </row>
    <row r="113" spans="1:13" ht="15" customHeight="1">
      <c r="A113" s="52"/>
      <c r="B113" s="24"/>
      <c r="C113" s="25"/>
      <c r="D113" s="82"/>
      <c r="E113" s="25"/>
      <c r="F113" s="26"/>
      <c r="G113" s="27"/>
      <c r="H113" s="24"/>
      <c r="I113" s="59"/>
      <c r="J113" s="60"/>
      <c r="K113" s="61"/>
      <c r="L113" s="62"/>
      <c r="M113" s="374"/>
    </row>
    <row r="114" spans="1:13" ht="15" customHeight="1">
      <c r="A114" s="53"/>
      <c r="B114" s="28"/>
      <c r="C114" s="72" t="s">
        <v>324</v>
      </c>
      <c r="D114" s="83"/>
      <c r="E114" s="29" t="s">
        <v>522</v>
      </c>
      <c r="F114" s="30"/>
      <c r="G114" s="31"/>
      <c r="H114" s="28" t="s">
        <v>271</v>
      </c>
      <c r="I114" s="66">
        <v>1</v>
      </c>
      <c r="J114" s="67"/>
      <c r="K114" s="68"/>
      <c r="L114" s="200"/>
      <c r="M114" s="374"/>
    </row>
    <row r="115" spans="1:13" ht="15" customHeight="1">
      <c r="A115" s="52"/>
      <c r="B115" s="24"/>
      <c r="C115" s="25"/>
      <c r="D115" s="82"/>
      <c r="E115" s="25"/>
      <c r="F115" s="26"/>
      <c r="G115" s="27"/>
      <c r="H115" s="24"/>
      <c r="I115" s="59"/>
      <c r="J115" s="60"/>
      <c r="K115" s="61"/>
      <c r="L115" s="62"/>
      <c r="M115" s="374"/>
    </row>
    <row r="116" spans="1:13" ht="15" customHeight="1">
      <c r="A116" s="53"/>
      <c r="B116" s="28"/>
      <c r="C116" s="72" t="s">
        <v>667</v>
      </c>
      <c r="D116" s="83"/>
      <c r="E116" s="29" t="s">
        <v>665</v>
      </c>
      <c r="F116" s="30"/>
      <c r="G116" s="31"/>
      <c r="H116" s="28" t="s">
        <v>59</v>
      </c>
      <c r="I116" s="66">
        <v>1</v>
      </c>
      <c r="J116" s="67"/>
      <c r="K116" s="67"/>
      <c r="L116" s="200"/>
      <c r="M116" s="374"/>
    </row>
    <row r="117" spans="1:13" ht="15" customHeight="1">
      <c r="A117" s="52"/>
      <c r="B117" s="24"/>
      <c r="C117" s="25"/>
      <c r="D117" s="82"/>
      <c r="E117" s="25"/>
      <c r="F117" s="26"/>
      <c r="G117" s="27"/>
      <c r="H117" s="24"/>
      <c r="I117" s="59"/>
      <c r="J117" s="60"/>
      <c r="K117" s="61"/>
      <c r="L117" s="62"/>
      <c r="M117" s="374"/>
    </row>
    <row r="118" spans="1:13" ht="15" customHeight="1">
      <c r="A118" s="53"/>
      <c r="B118" s="28"/>
      <c r="C118" s="72" t="s">
        <v>668</v>
      </c>
      <c r="D118" s="83"/>
      <c r="E118" s="29" t="s">
        <v>665</v>
      </c>
      <c r="F118" s="30"/>
      <c r="G118" s="31"/>
      <c r="H118" s="28" t="s">
        <v>59</v>
      </c>
      <c r="I118" s="66">
        <v>1</v>
      </c>
      <c r="J118" s="67"/>
      <c r="K118" s="67"/>
      <c r="L118" s="200"/>
      <c r="M118" s="374"/>
    </row>
    <row r="119" spans="1:13" ht="15" customHeight="1">
      <c r="A119" s="52"/>
      <c r="B119" s="24"/>
      <c r="C119" s="25"/>
      <c r="D119" s="82"/>
      <c r="E119" s="25"/>
      <c r="F119" s="26"/>
      <c r="G119" s="27"/>
      <c r="H119" s="24"/>
      <c r="I119" s="59"/>
      <c r="J119" s="60"/>
      <c r="K119" s="61"/>
      <c r="L119" s="62"/>
      <c r="M119" s="374"/>
    </row>
    <row r="120" spans="1:13" ht="15" customHeight="1">
      <c r="A120" s="53"/>
      <c r="B120" s="28"/>
      <c r="C120" s="72" t="s">
        <v>669</v>
      </c>
      <c r="D120" s="83"/>
      <c r="E120" s="29" t="s">
        <v>665</v>
      </c>
      <c r="F120" s="30"/>
      <c r="G120" s="31"/>
      <c r="H120" s="28" t="s">
        <v>59</v>
      </c>
      <c r="I120" s="66">
        <v>1</v>
      </c>
      <c r="J120" s="67"/>
      <c r="K120" s="67"/>
      <c r="L120" s="200"/>
      <c r="M120" s="374"/>
    </row>
    <row r="121" spans="1:13" ht="15" customHeight="1">
      <c r="A121" s="52"/>
      <c r="B121" s="24"/>
      <c r="C121" s="25"/>
      <c r="D121" s="82"/>
      <c r="E121" s="25"/>
      <c r="F121" s="26"/>
      <c r="G121" s="27"/>
      <c r="H121" s="24"/>
      <c r="I121" s="59"/>
      <c r="J121" s="60"/>
      <c r="K121" s="61"/>
      <c r="L121" s="62"/>
      <c r="M121" s="374"/>
    </row>
    <row r="122" spans="1:13" ht="15" customHeight="1">
      <c r="A122" s="53"/>
      <c r="B122" s="28"/>
      <c r="C122" s="72"/>
      <c r="D122" s="83"/>
      <c r="E122" s="29"/>
      <c r="F122" s="30"/>
      <c r="G122" s="31"/>
      <c r="H122" s="28"/>
      <c r="I122" s="66"/>
      <c r="J122" s="67"/>
      <c r="K122" s="68"/>
      <c r="L122" s="69"/>
      <c r="M122" s="374"/>
    </row>
    <row r="123" spans="1:13" ht="15" customHeight="1">
      <c r="A123" s="52"/>
      <c r="B123" s="24"/>
      <c r="C123" s="25"/>
      <c r="D123" s="82"/>
      <c r="E123" s="25"/>
      <c r="F123" s="26"/>
      <c r="G123" s="27"/>
      <c r="H123" s="24"/>
      <c r="I123" s="59"/>
      <c r="J123" s="60"/>
      <c r="K123" s="61"/>
      <c r="L123" s="62" t="str">
        <f>IF(R124&gt;0,R123,IF(AF124&gt;0,CONCATENATE("見積"),IF(R124=0,"")))</f>
        <v/>
      </c>
      <c r="M123" s="374"/>
    </row>
    <row r="124" spans="1:13" ht="15" customHeight="1">
      <c r="A124" s="53"/>
      <c r="B124" s="28"/>
      <c r="C124" s="72"/>
      <c r="D124" s="83"/>
      <c r="E124" s="29"/>
      <c r="F124" s="30"/>
      <c r="G124" s="31"/>
      <c r="H124" s="28"/>
      <c r="I124" s="66"/>
      <c r="J124" s="67"/>
      <c r="K124" s="68"/>
      <c r="L124" s="69"/>
      <c r="M124" s="374"/>
    </row>
    <row r="125" spans="1:13" ht="15" customHeight="1">
      <c r="A125" s="52"/>
      <c r="B125" s="24"/>
      <c r="C125" s="25"/>
      <c r="D125" s="82"/>
      <c r="E125" s="25"/>
      <c r="F125" s="26"/>
      <c r="G125" s="27"/>
      <c r="H125" s="24"/>
      <c r="I125" s="59"/>
      <c r="J125" s="60"/>
      <c r="K125" s="61"/>
      <c r="L125" s="62" t="str">
        <f>IF(R126&gt;0,R125,IF(AF126&gt;0,CONCATENATE("見積"),IF(R126=0,"")))</f>
        <v/>
      </c>
      <c r="M125" s="374"/>
    </row>
    <row r="126" spans="1:13" ht="15" customHeight="1">
      <c r="A126" s="53"/>
      <c r="B126" s="28"/>
      <c r="C126" s="72"/>
      <c r="D126" s="83"/>
      <c r="E126" s="29"/>
      <c r="F126" s="30"/>
      <c r="G126" s="31"/>
      <c r="H126" s="28"/>
      <c r="I126" s="66"/>
      <c r="J126" s="67"/>
      <c r="K126" s="68"/>
      <c r="L126" s="69"/>
      <c r="M126" s="374"/>
    </row>
    <row r="127" spans="1:13" ht="15" customHeight="1">
      <c r="A127" s="52"/>
      <c r="B127" s="24"/>
      <c r="C127" s="25"/>
      <c r="D127" s="82"/>
      <c r="E127" s="25"/>
      <c r="F127" s="26"/>
      <c r="G127" s="27"/>
      <c r="H127" s="24"/>
      <c r="I127" s="59"/>
      <c r="J127" s="60"/>
      <c r="K127" s="61"/>
      <c r="L127" s="62" t="str">
        <f>IF(R128&gt;0,R127,IF(AF128&gt;0,CONCATENATE("見積"),IF(R128=0,"")))</f>
        <v/>
      </c>
      <c r="M127" s="374"/>
    </row>
    <row r="128" spans="1:13" ht="15" customHeight="1">
      <c r="A128" s="53"/>
      <c r="B128" s="28"/>
      <c r="C128" s="72"/>
      <c r="D128" s="83"/>
      <c r="E128" s="29"/>
      <c r="F128" s="30"/>
      <c r="G128" s="31"/>
      <c r="H128" s="28"/>
      <c r="I128" s="66"/>
      <c r="J128" s="67"/>
      <c r="K128" s="68"/>
      <c r="L128" s="69"/>
      <c r="M128" s="374"/>
    </row>
    <row r="129" spans="1:13" ht="15" customHeight="1">
      <c r="A129" s="52"/>
      <c r="B129" s="24"/>
      <c r="C129" s="25"/>
      <c r="D129" s="82"/>
      <c r="E129" s="25"/>
      <c r="F129" s="26"/>
      <c r="G129" s="27"/>
      <c r="H129" s="24"/>
      <c r="I129" s="77"/>
      <c r="J129" s="78"/>
      <c r="K129" s="61"/>
      <c r="L129" s="62"/>
      <c r="M129" s="374"/>
    </row>
    <row r="130" spans="1:13" ht="15" customHeight="1">
      <c r="A130" s="53"/>
      <c r="B130" s="28"/>
      <c r="C130" s="86" t="s">
        <v>20</v>
      </c>
      <c r="D130" s="84"/>
      <c r="E130" s="29"/>
      <c r="F130" s="30"/>
      <c r="G130" s="31"/>
      <c r="H130" s="28"/>
      <c r="I130" s="80"/>
      <c r="J130" s="81"/>
      <c r="K130" s="76"/>
      <c r="L130" s="69"/>
      <c r="M130" s="374"/>
    </row>
  </sheetData>
  <mergeCells count="9">
    <mergeCell ref="J1:J2"/>
    <mergeCell ref="K1:K2"/>
    <mergeCell ref="L1:L2"/>
    <mergeCell ref="M1:M2"/>
    <mergeCell ref="B1:D2"/>
    <mergeCell ref="E1:E2"/>
    <mergeCell ref="G1:G2"/>
    <mergeCell ref="H1:H2"/>
    <mergeCell ref="I1:I2"/>
  </mergeCells>
  <phoneticPr fontId="2"/>
  <conditionalFormatting sqref="A3:A130">
    <cfRule type="cellIs" dxfId="1111" priority="30" stopIfTrue="1" operator="between">
      <formula>0.9999</formula>
      <formula>1.0001</formula>
    </cfRule>
  </conditionalFormatting>
  <conditionalFormatting sqref="J8:K8 J10:K10 J12:K12 J14:K14 J16:K16 J18:K18 J20:K20 J22:K22 J24:K24 J26:K26 J28:K28 J30:K30 J32:K32 J34:K34 J36:K36 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cfRule type="expression" dxfId="1110" priority="2" stopIfTrue="1">
      <formula>ISERROR(J8)</formula>
    </cfRule>
  </conditionalFormatting>
  <conditionalFormatting sqref="J122:K122 J124:K124 J126:K126 J128:K128">
    <cfRule type="expression" dxfId="1109" priority="23" stopIfTrue="1">
      <formula>ISERROR(J122)</formula>
    </cfRule>
  </conditionalFormatting>
  <conditionalFormatting sqref="K6">
    <cfRule type="expression" dxfId="1108" priority="33" stopIfTrue="1">
      <formula>ISERROR(K6)</formula>
    </cfRule>
  </conditionalFormatting>
  <conditionalFormatting sqref="K130">
    <cfRule type="expression" dxfId="1107" priority="37" stopIfTrue="1">
      <formula>ISERROR(K130)</formula>
    </cfRule>
  </conditionalFormatting>
  <conditionalFormatting sqref="L5">
    <cfRule type="expression" dxfId="1106" priority="32" stopIfTrue="1">
      <formula>ISERROR(L5)</formula>
    </cfRule>
  </conditionalFormatting>
  <conditionalFormatting sqref="L7 L9 L11 L13 L15 L17 L19 L21 L23 L25 L27 L29 L31 L33 L35 L37 L39 L41 L43 L45 L47 L49 L51 L53 L55 L57 L59 L61 L63 L65 L67 L69 L71 L73 L75 L77 L79 L81 L83 L85 L87 L89 L91 L93 L95 L97 L99 L101 L103 L105 L107 L109 L111 L113 L115 L117 L119">
    <cfRule type="expression" dxfId="1105" priority="1" stopIfTrue="1">
      <formula>ISERROR(L7)</formula>
    </cfRule>
  </conditionalFormatting>
  <conditionalFormatting sqref="L121 L123 L125 L127">
    <cfRule type="expression" dxfId="1104" priority="24" stopIfTrue="1">
      <formula>ISERROR(L121)</formula>
    </cfRule>
  </conditionalFormatting>
  <conditionalFormatting sqref="N6">
    <cfRule type="expression" dxfId="1103" priority="5" stopIfTrue="1">
      <formula>ISERROR(N6)</formula>
    </cfRule>
  </conditionalFormatting>
  <conditionalFormatting sqref="N8:N12 N14 N16 N18 N24 N26 N28 N30 N32">
    <cfRule type="expression" dxfId="1102" priority="4" stopIfTrue="1">
      <formula>ISERROR(N8)</formula>
    </cfRule>
  </conditionalFormatting>
  <conditionalFormatting sqref="N20:N22">
    <cfRule type="expression" dxfId="1101" priority="3" stopIfTrue="1">
      <formula>ISERROR(N20)</formula>
    </cfRule>
  </conditionalFormatting>
  <conditionalFormatting sqref="N34">
    <cfRule type="expression" dxfId="1100"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3" manualBreakCount="3">
    <brk id="34" min="1" max="11" man="1"/>
    <brk id="66" min="1" max="11" man="1"/>
    <brk id="98" min="1" max="1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17A4E-07EA-4A6D-826E-947361885161}">
  <sheetPr>
    <tabColor rgb="FF0070C0"/>
  </sheetPr>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Q33" sqref="Q3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673</v>
      </c>
      <c r="D3" s="82"/>
      <c r="E3" s="25"/>
      <c r="F3" s="26"/>
      <c r="G3" s="27"/>
      <c r="H3" s="58"/>
      <c r="I3" s="59"/>
      <c r="J3" s="60"/>
      <c r="K3" s="61"/>
      <c r="L3" s="62"/>
      <c r="M3" s="374"/>
      <c r="N3" s="375"/>
    </row>
    <row r="4" spans="1:14" ht="15" customHeight="1">
      <c r="A4" s="53"/>
      <c r="B4" s="22" t="s">
        <v>68</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223</v>
      </c>
      <c r="D8" s="83"/>
      <c r="E8" s="29" t="s">
        <v>224</v>
      </c>
      <c r="F8" s="30"/>
      <c r="G8" s="31"/>
      <c r="H8" s="28" t="s">
        <v>271</v>
      </c>
      <c r="I8" s="66">
        <v>2</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238</v>
      </c>
      <c r="D10" s="83"/>
      <c r="E10" s="29" t="s">
        <v>226</v>
      </c>
      <c r="F10" s="30"/>
      <c r="G10" s="31"/>
      <c r="H10" s="28" t="s">
        <v>271</v>
      </c>
      <c r="I10" s="66">
        <v>1</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238</v>
      </c>
      <c r="D12" s="83"/>
      <c r="E12" s="29" t="s">
        <v>229</v>
      </c>
      <c r="F12" s="30"/>
      <c r="G12" s="31"/>
      <c r="H12" s="28" t="s">
        <v>271</v>
      </c>
      <c r="I12" s="66">
        <v>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239</v>
      </c>
      <c r="D14" s="83"/>
      <c r="E14" s="29" t="s">
        <v>227</v>
      </c>
      <c r="F14" s="30"/>
      <c r="G14" s="31"/>
      <c r="H14" s="28" t="s">
        <v>271</v>
      </c>
      <c r="I14" s="66">
        <v>3</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239</v>
      </c>
      <c r="D16" s="83"/>
      <c r="E16" s="29" t="s">
        <v>228</v>
      </c>
      <c r="F16" s="30"/>
      <c r="G16" s="31"/>
      <c r="H16" s="28" t="s">
        <v>271</v>
      </c>
      <c r="I16" s="66">
        <v>2</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240</v>
      </c>
      <c r="D18" s="83"/>
      <c r="E18" s="29" t="s">
        <v>230</v>
      </c>
      <c r="F18" s="30"/>
      <c r="G18" s="31"/>
      <c r="H18" s="28" t="s">
        <v>271</v>
      </c>
      <c r="I18" s="66">
        <v>3</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20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099" priority="17" stopIfTrue="1" operator="between">
      <formula>0.9999</formula>
      <formula>1.0001</formula>
    </cfRule>
  </conditionalFormatting>
  <conditionalFormatting sqref="J8:K8 J10:K10 J12:K12 J14:K14 J16:K16 J18:K18">
    <cfRule type="expression" dxfId="1098" priority="2" stopIfTrue="1">
      <formula>ISERROR(J8)</formula>
    </cfRule>
  </conditionalFormatting>
  <conditionalFormatting sqref="J20:K20 J22:K22 J24:K24 J26:K26 J28:K28 J30:K30 J32:K32">
    <cfRule type="expression" dxfId="1097" priority="10" stopIfTrue="1">
      <formula>ISERROR(J20)</formula>
    </cfRule>
  </conditionalFormatting>
  <conditionalFormatting sqref="K6">
    <cfRule type="expression" dxfId="1096" priority="20" stopIfTrue="1">
      <formula>ISERROR(K6)</formula>
    </cfRule>
  </conditionalFormatting>
  <conditionalFormatting sqref="K34">
    <cfRule type="expression" dxfId="1095" priority="24" stopIfTrue="1">
      <formula>ISERROR(K34)</formula>
    </cfRule>
  </conditionalFormatting>
  <conditionalFormatting sqref="L5">
    <cfRule type="expression" dxfId="1094" priority="19" stopIfTrue="1">
      <formula>ISERROR(L5)</formula>
    </cfRule>
  </conditionalFormatting>
  <conditionalFormatting sqref="L7 L9 L11 L13 L15 L17">
    <cfRule type="expression" dxfId="1093" priority="1" stopIfTrue="1">
      <formula>ISERROR(L7)</formula>
    </cfRule>
  </conditionalFormatting>
  <conditionalFormatting sqref="L19 L21 L23 L25 L27 L29 L31">
    <cfRule type="expression" dxfId="1092" priority="11" stopIfTrue="1">
      <formula>ISERROR(L19)</formula>
    </cfRule>
  </conditionalFormatting>
  <conditionalFormatting sqref="N6">
    <cfRule type="expression" dxfId="1091" priority="5" stopIfTrue="1">
      <formula>ISERROR(N6)</formula>
    </cfRule>
  </conditionalFormatting>
  <conditionalFormatting sqref="N8:N12 N14 N16 N18 N24 N26 N28 N30 N32">
    <cfRule type="expression" dxfId="1090" priority="4" stopIfTrue="1">
      <formula>ISERROR(N8)</formula>
    </cfRule>
  </conditionalFormatting>
  <conditionalFormatting sqref="N20:N22">
    <cfRule type="expression" dxfId="1089" priority="3" stopIfTrue="1">
      <formula>ISERROR(N20)</formula>
    </cfRule>
  </conditionalFormatting>
  <conditionalFormatting sqref="N34">
    <cfRule type="expression" dxfId="1088"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C3170-580E-4EAD-B6AF-65134718D60F}">
  <sheetPr>
    <tabColor rgb="FF0070C0"/>
  </sheetPr>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R29" sqref="R2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674</v>
      </c>
      <c r="D3" s="82"/>
      <c r="E3" s="25"/>
      <c r="F3" s="26"/>
      <c r="G3" s="27"/>
      <c r="H3" s="58"/>
      <c r="I3" s="59"/>
      <c r="J3" s="60"/>
      <c r="K3" s="61"/>
      <c r="L3" s="62"/>
      <c r="M3" s="374"/>
      <c r="N3" s="375"/>
    </row>
    <row r="4" spans="1:14" ht="15" customHeight="1">
      <c r="A4" s="53"/>
      <c r="B4" s="22" t="s">
        <v>69</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232</v>
      </c>
      <c r="D8" s="83"/>
      <c r="E8" s="29" t="s">
        <v>233</v>
      </c>
      <c r="F8" s="30"/>
      <c r="G8" s="31"/>
      <c r="H8" s="28" t="s">
        <v>271</v>
      </c>
      <c r="I8" s="66">
        <v>1</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223</v>
      </c>
      <c r="D10" s="83"/>
      <c r="E10" s="29" t="s">
        <v>231</v>
      </c>
      <c r="F10" s="30"/>
      <c r="G10" s="31"/>
      <c r="H10" s="28" t="s">
        <v>271</v>
      </c>
      <c r="I10" s="66">
        <v>29</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236</v>
      </c>
      <c r="D12" s="83"/>
      <c r="E12" s="29" t="s">
        <v>234</v>
      </c>
      <c r="F12" s="30"/>
      <c r="G12" s="31"/>
      <c r="H12" s="28" t="s">
        <v>271</v>
      </c>
      <c r="I12" s="66">
        <v>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237</v>
      </c>
      <c r="D14" s="83"/>
      <c r="E14" s="29" t="s">
        <v>235</v>
      </c>
      <c r="F14" s="30"/>
      <c r="G14" s="31"/>
      <c r="H14" s="28" t="s">
        <v>271</v>
      </c>
      <c r="I14" s="66">
        <v>1</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241</v>
      </c>
      <c r="D16" s="83"/>
      <c r="E16" s="29" t="s">
        <v>242</v>
      </c>
      <c r="F16" s="30"/>
      <c r="G16" s="31"/>
      <c r="H16" s="28" t="s">
        <v>271</v>
      </c>
      <c r="I16" s="66">
        <v>1</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243</v>
      </c>
      <c r="D18" s="83"/>
      <c r="E18" s="29"/>
      <c r="F18" s="30"/>
      <c r="G18" s="31"/>
      <c r="H18" s="28" t="s">
        <v>271</v>
      </c>
      <c r="I18" s="66">
        <v>1</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244</v>
      </c>
      <c r="D20" s="83"/>
      <c r="E20" s="29"/>
      <c r="F20" s="30"/>
      <c r="G20" s="31"/>
      <c r="H20" s="28" t="s">
        <v>271</v>
      </c>
      <c r="I20" s="66">
        <v>1</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245</v>
      </c>
      <c r="D22" s="83"/>
      <c r="E22" s="29" t="s">
        <v>246</v>
      </c>
      <c r="F22" s="30"/>
      <c r="G22" s="31"/>
      <c r="H22" s="28" t="s">
        <v>271</v>
      </c>
      <c r="I22" s="66">
        <v>3</v>
      </c>
      <c r="J22" s="67"/>
      <c r="K22" s="68"/>
      <c r="L22" s="200"/>
      <c r="M22" s="374"/>
    </row>
    <row r="23" spans="1:13" ht="15" customHeight="1">
      <c r="A23" s="52"/>
      <c r="B23" s="24"/>
      <c r="C23" s="25"/>
      <c r="D23" s="82"/>
      <c r="E23" s="25" t="s">
        <v>247</v>
      </c>
      <c r="F23" s="26"/>
      <c r="G23" s="27"/>
      <c r="H23" s="24"/>
      <c r="I23" s="59"/>
      <c r="J23" s="60"/>
      <c r="K23" s="61"/>
      <c r="L23" s="62"/>
      <c r="M23" s="374"/>
    </row>
    <row r="24" spans="1:13" ht="15" customHeight="1">
      <c r="A24" s="53"/>
      <c r="B24" s="28"/>
      <c r="C24" s="72" t="s">
        <v>262</v>
      </c>
      <c r="D24" s="83"/>
      <c r="E24" s="29" t="s">
        <v>248</v>
      </c>
      <c r="F24" s="30"/>
      <c r="G24" s="31"/>
      <c r="H24" s="28" t="s">
        <v>271</v>
      </c>
      <c r="I24" s="66">
        <v>1</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263</v>
      </c>
      <c r="D26" s="83"/>
      <c r="E26" s="29" t="s">
        <v>246</v>
      </c>
      <c r="F26" s="30"/>
      <c r="G26" s="31"/>
      <c r="H26" s="28" t="s">
        <v>271</v>
      </c>
      <c r="I26" s="66">
        <v>1</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670</v>
      </c>
      <c r="D28" s="83"/>
      <c r="E28" s="29" t="s">
        <v>665</v>
      </c>
      <c r="F28" s="30"/>
      <c r="G28" s="31"/>
      <c r="H28" s="28" t="s">
        <v>59</v>
      </c>
      <c r="I28" s="66">
        <v>1</v>
      </c>
      <c r="J28" s="67"/>
      <c r="K28" s="67"/>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20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087" priority="18" stopIfTrue="1" operator="between">
      <formula>0.9999</formula>
      <formula>1.0001</formula>
    </cfRule>
  </conditionalFormatting>
  <conditionalFormatting sqref="J8:K8 J10:K10 J12:K12 J14:K14 J16:K16 J18:K18 J20:K20 J22:K22 J24:K24 J26:K26 J28:K28">
    <cfRule type="expression" dxfId="1086" priority="2" stopIfTrue="1">
      <formula>ISERROR(J8)</formula>
    </cfRule>
  </conditionalFormatting>
  <conditionalFormatting sqref="J30:K30 J32:K32">
    <cfRule type="expression" dxfId="1085" priority="11" stopIfTrue="1">
      <formula>ISERROR(J30)</formula>
    </cfRule>
  </conditionalFormatting>
  <conditionalFormatting sqref="K6">
    <cfRule type="expression" dxfId="1084" priority="21" stopIfTrue="1">
      <formula>ISERROR(K6)</formula>
    </cfRule>
  </conditionalFormatting>
  <conditionalFormatting sqref="K34">
    <cfRule type="expression" dxfId="1083" priority="25" stopIfTrue="1">
      <formula>ISERROR(K34)</formula>
    </cfRule>
  </conditionalFormatting>
  <conditionalFormatting sqref="L5">
    <cfRule type="expression" dxfId="1082" priority="20" stopIfTrue="1">
      <formula>ISERROR(L5)</formula>
    </cfRule>
  </conditionalFormatting>
  <conditionalFormatting sqref="L7 L9 L11 L13 L15 L17 L19 L21 L23 L25 L27">
    <cfRule type="expression" dxfId="1081" priority="1" stopIfTrue="1">
      <formula>ISERROR(L7)</formula>
    </cfRule>
  </conditionalFormatting>
  <conditionalFormatting sqref="L29 L31">
    <cfRule type="expression" dxfId="1080" priority="12" stopIfTrue="1">
      <formula>ISERROR(L29)</formula>
    </cfRule>
  </conditionalFormatting>
  <conditionalFormatting sqref="N6">
    <cfRule type="expression" dxfId="1079" priority="5" stopIfTrue="1">
      <formula>ISERROR(N6)</formula>
    </cfRule>
  </conditionalFormatting>
  <conditionalFormatting sqref="N8:N12 N14 N16 N18 N24 N26 N28 N30 N32">
    <cfRule type="expression" dxfId="1078" priority="4" stopIfTrue="1">
      <formula>ISERROR(N8)</formula>
    </cfRule>
  </conditionalFormatting>
  <conditionalFormatting sqref="N20:N22">
    <cfRule type="expression" dxfId="1077" priority="3" stopIfTrue="1">
      <formula>ISERROR(N20)</formula>
    </cfRule>
  </conditionalFormatting>
  <conditionalFormatting sqref="N34">
    <cfRule type="expression" dxfId="1076"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570D3-5AD7-4C7E-88C9-FAE29D868E82}">
  <sheetPr>
    <tabColor rgb="FF0070C0"/>
  </sheetPr>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Q30" sqref="Q3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675</v>
      </c>
      <c r="D3" s="82"/>
      <c r="E3" s="25"/>
      <c r="F3" s="26"/>
      <c r="G3" s="27"/>
      <c r="H3" s="58"/>
      <c r="I3" s="59"/>
      <c r="J3" s="60"/>
      <c r="K3" s="61"/>
      <c r="L3" s="62"/>
      <c r="M3" s="374"/>
      <c r="N3" s="375"/>
    </row>
    <row r="4" spans="1:14" ht="15" customHeight="1">
      <c r="A4" s="53"/>
      <c r="B4" s="22" t="s">
        <v>70</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t="s">
        <v>266</v>
      </c>
      <c r="D7" s="82"/>
      <c r="E7" s="25"/>
      <c r="F7" s="26"/>
      <c r="G7" s="27"/>
      <c r="H7" s="24"/>
      <c r="I7" s="59"/>
      <c r="J7" s="60"/>
      <c r="K7" s="61"/>
      <c r="L7" s="62"/>
      <c r="M7" s="374"/>
    </row>
    <row r="8" spans="1:14" ht="15" customHeight="1">
      <c r="A8" s="53"/>
      <c r="B8" s="28"/>
      <c r="C8" s="72" t="s">
        <v>250</v>
      </c>
      <c r="D8" s="83"/>
      <c r="E8" s="29" t="s">
        <v>249</v>
      </c>
      <c r="F8" s="30"/>
      <c r="G8" s="31"/>
      <c r="H8" s="28" t="s">
        <v>271</v>
      </c>
      <c r="I8" s="66">
        <v>2</v>
      </c>
      <c r="J8" s="67"/>
      <c r="K8" s="68"/>
      <c r="L8" s="200"/>
      <c r="M8" s="374"/>
    </row>
    <row r="9" spans="1:14" ht="15" customHeight="1">
      <c r="A9" s="52"/>
      <c r="B9" s="24"/>
      <c r="C9" s="25" t="s">
        <v>266</v>
      </c>
      <c r="D9" s="82"/>
      <c r="E9" s="25"/>
      <c r="F9" s="26"/>
      <c r="G9" s="27"/>
      <c r="H9" s="24"/>
      <c r="I9" s="59"/>
      <c r="J9" s="60"/>
      <c r="K9" s="61"/>
      <c r="L9" s="62"/>
      <c r="M9" s="374"/>
    </row>
    <row r="10" spans="1:14" ht="15" customHeight="1">
      <c r="A10" s="53"/>
      <c r="B10" s="28"/>
      <c r="C10" s="72" t="s">
        <v>251</v>
      </c>
      <c r="D10" s="83"/>
      <c r="E10" s="29"/>
      <c r="F10" s="30"/>
      <c r="G10" s="31"/>
      <c r="H10" s="28" t="s">
        <v>271</v>
      </c>
      <c r="I10" s="66">
        <v>2</v>
      </c>
      <c r="J10" s="67"/>
      <c r="K10" s="68"/>
      <c r="L10" s="200"/>
      <c r="M10" s="374"/>
    </row>
    <row r="11" spans="1:14" ht="15" customHeight="1">
      <c r="A11" s="52"/>
      <c r="B11" s="24"/>
      <c r="C11" s="25" t="s">
        <v>266</v>
      </c>
      <c r="D11" s="82"/>
      <c r="E11" s="25"/>
      <c r="F11" s="26"/>
      <c r="G11" s="27"/>
      <c r="H11" s="24"/>
      <c r="I11" s="59"/>
      <c r="J11" s="60"/>
      <c r="K11" s="61"/>
      <c r="L11" s="62"/>
      <c r="M11" s="374"/>
    </row>
    <row r="12" spans="1:14" ht="15" customHeight="1">
      <c r="A12" s="53"/>
      <c r="B12" s="28"/>
      <c r="C12" s="72" t="s">
        <v>1751</v>
      </c>
      <c r="D12" s="83"/>
      <c r="E12" s="29" t="s">
        <v>252</v>
      </c>
      <c r="F12" s="30"/>
      <c r="G12" s="31"/>
      <c r="H12" s="28" t="s">
        <v>253</v>
      </c>
      <c r="I12" s="66">
        <v>7.5</v>
      </c>
      <c r="J12" s="67"/>
      <c r="K12" s="68"/>
      <c r="L12" s="200"/>
      <c r="M12" s="374"/>
    </row>
    <row r="13" spans="1:14" ht="15" customHeight="1">
      <c r="A13" s="52"/>
      <c r="B13" s="24"/>
      <c r="C13" s="25" t="s">
        <v>266</v>
      </c>
      <c r="D13" s="82"/>
      <c r="E13" s="25"/>
      <c r="F13" s="26"/>
      <c r="G13" s="27"/>
      <c r="H13" s="24"/>
      <c r="I13" s="59"/>
      <c r="J13" s="60"/>
      <c r="K13" s="61"/>
      <c r="L13" s="62"/>
      <c r="M13" s="374"/>
    </row>
    <row r="14" spans="1:14" ht="15" customHeight="1">
      <c r="A14" s="53"/>
      <c r="B14" s="28"/>
      <c r="C14" s="72" t="s">
        <v>254</v>
      </c>
      <c r="D14" s="83"/>
      <c r="E14" s="29"/>
      <c r="F14" s="30"/>
      <c r="G14" s="31"/>
      <c r="H14" s="28" t="s">
        <v>271</v>
      </c>
      <c r="I14" s="66">
        <v>3</v>
      </c>
      <c r="J14" s="67"/>
      <c r="K14" s="68"/>
      <c r="L14" s="200"/>
      <c r="M14" s="374"/>
    </row>
    <row r="15" spans="1:14" ht="15" customHeight="1">
      <c r="A15" s="52"/>
      <c r="B15" s="24"/>
      <c r="C15" s="25" t="s">
        <v>266</v>
      </c>
      <c r="D15" s="82"/>
      <c r="E15" s="25"/>
      <c r="F15" s="26"/>
      <c r="G15" s="27"/>
      <c r="H15" s="24"/>
      <c r="I15" s="59"/>
      <c r="J15" s="60"/>
      <c r="K15" s="61"/>
      <c r="L15" s="62"/>
      <c r="M15" s="374"/>
    </row>
    <row r="16" spans="1:14" ht="15" customHeight="1">
      <c r="A16" s="53"/>
      <c r="B16" s="28"/>
      <c r="C16" s="72" t="s">
        <v>255</v>
      </c>
      <c r="D16" s="83"/>
      <c r="E16" s="29" t="s">
        <v>256</v>
      </c>
      <c r="F16" s="30"/>
      <c r="G16" s="31"/>
      <c r="H16" s="28" t="s">
        <v>271</v>
      </c>
      <c r="I16" s="66">
        <v>1</v>
      </c>
      <c r="J16" s="67"/>
      <c r="K16" s="68"/>
      <c r="L16" s="200"/>
      <c r="M16" s="374"/>
    </row>
    <row r="17" spans="1:13" ht="15" customHeight="1">
      <c r="A17" s="52"/>
      <c r="B17" s="24"/>
      <c r="C17" s="25" t="s">
        <v>266</v>
      </c>
      <c r="D17" s="82"/>
      <c r="E17" s="25"/>
      <c r="F17" s="26"/>
      <c r="G17" s="27"/>
      <c r="H17" s="24"/>
      <c r="I17" s="59"/>
      <c r="J17" s="60"/>
      <c r="K17" s="61"/>
      <c r="L17" s="62"/>
      <c r="M17" s="374"/>
    </row>
    <row r="18" spans="1:13" ht="15" customHeight="1">
      <c r="A18" s="53"/>
      <c r="B18" s="28"/>
      <c r="C18" s="72" t="s">
        <v>257</v>
      </c>
      <c r="D18" s="83"/>
      <c r="E18" s="29"/>
      <c r="F18" s="30"/>
      <c r="G18" s="31"/>
      <c r="H18" s="28" t="s">
        <v>271</v>
      </c>
      <c r="I18" s="66">
        <v>1</v>
      </c>
      <c r="J18" s="67"/>
      <c r="K18" s="68"/>
      <c r="L18" s="200"/>
      <c r="M18" s="374"/>
    </row>
    <row r="19" spans="1:13" ht="15" customHeight="1">
      <c r="A19" s="52"/>
      <c r="B19" s="24"/>
      <c r="C19" s="25" t="s">
        <v>258</v>
      </c>
      <c r="D19" s="82"/>
      <c r="E19" s="25"/>
      <c r="F19" s="26"/>
      <c r="G19" s="27"/>
      <c r="H19" s="24"/>
      <c r="I19" s="59"/>
      <c r="J19" s="60"/>
      <c r="K19" s="61"/>
      <c r="L19" s="62"/>
      <c r="M19" s="374"/>
    </row>
    <row r="20" spans="1:13" ht="15" customHeight="1">
      <c r="A20" s="53"/>
      <c r="B20" s="28"/>
      <c r="C20" s="72" t="s">
        <v>259</v>
      </c>
      <c r="D20" s="83"/>
      <c r="E20" s="29" t="s">
        <v>260</v>
      </c>
      <c r="F20" s="30"/>
      <c r="G20" s="31"/>
      <c r="H20" s="28" t="s">
        <v>271</v>
      </c>
      <c r="I20" s="66">
        <v>4</v>
      </c>
      <c r="J20" s="67"/>
      <c r="K20" s="68"/>
      <c r="L20" s="200"/>
      <c r="M20" s="374"/>
    </row>
    <row r="21" spans="1:13" ht="15" customHeight="1">
      <c r="A21" s="52"/>
      <c r="B21" s="24"/>
      <c r="C21" s="25" t="s">
        <v>258</v>
      </c>
      <c r="D21" s="82"/>
      <c r="E21" s="25"/>
      <c r="F21" s="26"/>
      <c r="G21" s="27"/>
      <c r="H21" s="24"/>
      <c r="I21" s="59"/>
      <c r="J21" s="60"/>
      <c r="K21" s="61"/>
      <c r="L21" s="62"/>
      <c r="M21" s="374"/>
    </row>
    <row r="22" spans="1:13" ht="15" customHeight="1">
      <c r="A22" s="53"/>
      <c r="B22" s="28"/>
      <c r="C22" s="72" t="s">
        <v>261</v>
      </c>
      <c r="D22" s="83"/>
      <c r="E22" s="29" t="s">
        <v>246</v>
      </c>
      <c r="F22" s="30"/>
      <c r="G22" s="31"/>
      <c r="H22" s="28" t="s">
        <v>205</v>
      </c>
      <c r="I22" s="66">
        <v>30</v>
      </c>
      <c r="J22" s="67"/>
      <c r="K22" s="68"/>
      <c r="L22" s="200"/>
      <c r="M22" s="374"/>
    </row>
    <row r="23" spans="1:13" ht="15" customHeight="1">
      <c r="A23" s="52"/>
      <c r="B23" s="24"/>
      <c r="C23" s="25" t="s">
        <v>258</v>
      </c>
      <c r="D23" s="82"/>
      <c r="E23" s="25"/>
      <c r="F23" s="26"/>
      <c r="G23" s="27"/>
      <c r="H23" s="24"/>
      <c r="I23" s="59"/>
      <c r="J23" s="60"/>
      <c r="K23" s="61"/>
      <c r="L23" s="62"/>
      <c r="M23" s="374"/>
    </row>
    <row r="24" spans="1:13" ht="15" customHeight="1">
      <c r="A24" s="53"/>
      <c r="B24" s="28"/>
      <c r="C24" s="72" t="s">
        <v>264</v>
      </c>
      <c r="D24" s="83"/>
      <c r="E24" s="29" t="s">
        <v>265</v>
      </c>
      <c r="F24" s="30"/>
      <c r="G24" s="31"/>
      <c r="H24" s="28" t="s">
        <v>271</v>
      </c>
      <c r="I24" s="66">
        <v>1</v>
      </c>
      <c r="J24" s="67"/>
      <c r="K24" s="68"/>
      <c r="L24" s="200"/>
      <c r="M24" s="374"/>
    </row>
    <row r="25" spans="1:13" ht="15" customHeight="1">
      <c r="A25" s="52"/>
      <c r="B25" s="24"/>
      <c r="C25" s="25" t="s">
        <v>267</v>
      </c>
      <c r="D25" s="82"/>
      <c r="E25" s="25"/>
      <c r="F25" s="26"/>
      <c r="G25" s="27"/>
      <c r="H25" s="24"/>
      <c r="I25" s="59"/>
      <c r="J25" s="60"/>
      <c r="K25" s="61"/>
      <c r="L25" s="62"/>
      <c r="M25" s="374"/>
    </row>
    <row r="26" spans="1:13" ht="15" customHeight="1">
      <c r="A26" s="53"/>
      <c r="B26" s="28"/>
      <c r="C26" s="72" t="s">
        <v>268</v>
      </c>
      <c r="D26" s="83"/>
      <c r="E26" s="29"/>
      <c r="F26" s="30"/>
      <c r="G26" s="31"/>
      <c r="H26" s="28" t="s">
        <v>271</v>
      </c>
      <c r="I26" s="66">
        <v>1</v>
      </c>
      <c r="J26" s="67"/>
      <c r="K26" s="68"/>
      <c r="L26" s="200"/>
      <c r="M26" s="374"/>
    </row>
    <row r="27" spans="1:13" ht="15" customHeight="1">
      <c r="A27" s="52"/>
      <c r="B27" s="24"/>
      <c r="C27" s="25" t="s">
        <v>267</v>
      </c>
      <c r="D27" s="82"/>
      <c r="E27" s="25"/>
      <c r="F27" s="26"/>
      <c r="G27" s="27"/>
      <c r="H27" s="24"/>
      <c r="I27" s="59"/>
      <c r="J27" s="60"/>
      <c r="K27" s="61"/>
      <c r="L27" s="62"/>
      <c r="M27" s="374"/>
    </row>
    <row r="28" spans="1:13" ht="15" customHeight="1">
      <c r="A28" s="53"/>
      <c r="B28" s="28"/>
      <c r="C28" s="72" t="s">
        <v>269</v>
      </c>
      <c r="D28" s="83"/>
      <c r="E28" s="29"/>
      <c r="F28" s="30"/>
      <c r="G28" s="31"/>
      <c r="H28" s="28" t="s">
        <v>271</v>
      </c>
      <c r="I28" s="66">
        <v>1</v>
      </c>
      <c r="J28" s="67"/>
      <c r="K28" s="68"/>
      <c r="L28" s="200"/>
      <c r="M28" s="374"/>
    </row>
    <row r="29" spans="1:13" ht="15" customHeight="1">
      <c r="A29" s="52"/>
      <c r="B29" s="24"/>
      <c r="C29" s="25" t="s">
        <v>267</v>
      </c>
      <c r="D29" s="82"/>
      <c r="E29" s="25"/>
      <c r="F29" s="26"/>
      <c r="G29" s="27"/>
      <c r="H29" s="24"/>
      <c r="I29" s="59"/>
      <c r="J29" s="60"/>
      <c r="K29" s="61"/>
      <c r="L29" s="62"/>
      <c r="M29" s="374"/>
    </row>
    <row r="30" spans="1:13" ht="15" customHeight="1">
      <c r="A30" s="53"/>
      <c r="B30" s="28"/>
      <c r="C30" s="72" t="s">
        <v>270</v>
      </c>
      <c r="D30" s="83"/>
      <c r="E30" s="29"/>
      <c r="F30" s="30"/>
      <c r="G30" s="31"/>
      <c r="H30" s="28" t="s">
        <v>271</v>
      </c>
      <c r="I30" s="66">
        <v>3</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670</v>
      </c>
      <c r="D32" s="83"/>
      <c r="E32" s="29" t="s">
        <v>665</v>
      </c>
      <c r="F32" s="30"/>
      <c r="G32" s="31"/>
      <c r="H32" s="28" t="s">
        <v>59</v>
      </c>
      <c r="I32" s="66">
        <v>1</v>
      </c>
      <c r="J32" s="67"/>
      <c r="K32" s="67"/>
      <c r="L32" s="200"/>
      <c r="M32" s="374"/>
    </row>
    <row r="33" spans="1:13" ht="15" customHeight="1">
      <c r="A33" s="52"/>
      <c r="B33" s="24"/>
      <c r="C33" s="25"/>
      <c r="D33" s="82"/>
      <c r="E33" s="25"/>
      <c r="F33" s="26"/>
      <c r="G33" s="27"/>
      <c r="H33" s="24"/>
      <c r="I33" s="77"/>
      <c r="J33" s="78"/>
      <c r="K33" s="61"/>
      <c r="L33" s="62"/>
      <c r="M33" s="374"/>
    </row>
    <row r="34" spans="1:13" ht="15" customHeight="1">
      <c r="A34" s="53"/>
      <c r="B34" s="28"/>
      <c r="C34" s="86" t="s">
        <v>20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075" priority="18" stopIfTrue="1" operator="between">
      <formula>0.9999</formula>
      <formula>1.0001</formula>
    </cfRule>
  </conditionalFormatting>
  <conditionalFormatting sqref="J8:K8 J10:K10 J12:K12 J14:K14 J16:K16 J18:K18 J20:K20 J22:K22 J24:K24 J26:K26 J28:K28 J30:K30 J32:K32">
    <cfRule type="expression" dxfId="1074" priority="2" stopIfTrue="1">
      <formula>ISERROR(J8)</formula>
    </cfRule>
  </conditionalFormatting>
  <conditionalFormatting sqref="K6">
    <cfRule type="expression" dxfId="1073" priority="21" stopIfTrue="1">
      <formula>ISERROR(K6)</formula>
    </cfRule>
  </conditionalFormatting>
  <conditionalFormatting sqref="K34">
    <cfRule type="expression" dxfId="1072" priority="25" stopIfTrue="1">
      <formula>ISERROR(K34)</formula>
    </cfRule>
  </conditionalFormatting>
  <conditionalFormatting sqref="L5">
    <cfRule type="expression" dxfId="1071" priority="20" stopIfTrue="1">
      <formula>ISERROR(L5)</formula>
    </cfRule>
  </conditionalFormatting>
  <conditionalFormatting sqref="L7 L9 L11 L13 L15 L17 L19 L21 L23 L25 L27 L29 L31">
    <cfRule type="expression" dxfId="1070" priority="1" stopIfTrue="1">
      <formula>ISERROR(L7)</formula>
    </cfRule>
  </conditionalFormatting>
  <conditionalFormatting sqref="N6">
    <cfRule type="expression" dxfId="1069" priority="5" stopIfTrue="1">
      <formula>ISERROR(N6)</formula>
    </cfRule>
  </conditionalFormatting>
  <conditionalFormatting sqref="N8:N12 N14 N16 N18 N24 N26 N28 N30 N32">
    <cfRule type="expression" dxfId="1068" priority="4" stopIfTrue="1">
      <formula>ISERROR(N8)</formula>
    </cfRule>
  </conditionalFormatting>
  <conditionalFormatting sqref="N20:N22">
    <cfRule type="expression" dxfId="1067" priority="3" stopIfTrue="1">
      <formula>ISERROR(N20)</formula>
    </cfRule>
  </conditionalFormatting>
  <conditionalFormatting sqref="N34">
    <cfRule type="expression" dxfId="1066"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3E624-44E1-471A-8DAC-7DEB51799232}">
  <sheetPr>
    <tabColor rgb="FF0070C0"/>
  </sheetPr>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R24" sqref="R2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676</v>
      </c>
      <c r="D3" s="82"/>
      <c r="E3" s="25"/>
      <c r="F3" s="26"/>
      <c r="G3" s="27"/>
      <c r="H3" s="58"/>
      <c r="I3" s="59"/>
      <c r="J3" s="60"/>
      <c r="K3" s="61"/>
      <c r="L3" s="62"/>
      <c r="M3" s="374"/>
      <c r="N3" s="375"/>
    </row>
    <row r="4" spans="1:14" ht="15" customHeight="1">
      <c r="A4" s="53"/>
      <c r="B4" s="22" t="s">
        <v>71</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241</v>
      </c>
      <c r="D8" s="83"/>
      <c r="E8" s="29" t="s">
        <v>272</v>
      </c>
      <c r="F8" s="30"/>
      <c r="G8" s="31"/>
      <c r="H8" s="28" t="s">
        <v>271</v>
      </c>
      <c r="I8" s="66">
        <v>30</v>
      </c>
      <c r="J8" s="67"/>
      <c r="K8" s="68"/>
      <c r="L8" s="200"/>
      <c r="M8" s="374"/>
    </row>
    <row r="9" spans="1:14" ht="15" customHeight="1">
      <c r="A9" s="52"/>
      <c r="B9" s="24"/>
      <c r="C9" s="25"/>
      <c r="D9" s="82"/>
      <c r="E9" s="25" t="s">
        <v>275</v>
      </c>
      <c r="F9" s="26"/>
      <c r="G9" s="27"/>
      <c r="H9" s="24"/>
      <c r="I9" s="59"/>
      <c r="J9" s="60"/>
      <c r="K9" s="61"/>
      <c r="L9" s="62"/>
      <c r="M9" s="374"/>
    </row>
    <row r="10" spans="1:14" ht="15" customHeight="1">
      <c r="A10" s="53"/>
      <c r="B10" s="28"/>
      <c r="C10" s="72" t="s">
        <v>273</v>
      </c>
      <c r="D10" s="83"/>
      <c r="E10" s="29" t="s">
        <v>274</v>
      </c>
      <c r="F10" s="30"/>
      <c r="G10" s="31"/>
      <c r="H10" s="28" t="s">
        <v>271</v>
      </c>
      <c r="I10" s="66">
        <v>1</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276</v>
      </c>
      <c r="D12" s="83"/>
      <c r="E12" s="29" t="s">
        <v>277</v>
      </c>
      <c r="F12" s="30"/>
      <c r="G12" s="31"/>
      <c r="H12" s="28" t="s">
        <v>271</v>
      </c>
      <c r="I12" s="66">
        <v>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278</v>
      </c>
      <c r="D14" s="83"/>
      <c r="E14" s="29" t="s">
        <v>279</v>
      </c>
      <c r="F14" s="30"/>
      <c r="G14" s="31"/>
      <c r="H14" s="28" t="s">
        <v>271</v>
      </c>
      <c r="I14" s="66">
        <v>1</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280</v>
      </c>
      <c r="D16" s="83"/>
      <c r="E16" s="29" t="s">
        <v>281</v>
      </c>
      <c r="F16" s="30"/>
      <c r="G16" s="31"/>
      <c r="H16" s="28" t="s">
        <v>271</v>
      </c>
      <c r="I16" s="66">
        <v>1</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282</v>
      </c>
      <c r="D18" s="83"/>
      <c r="E18" s="29" t="s">
        <v>283</v>
      </c>
      <c r="F18" s="30"/>
      <c r="G18" s="31"/>
      <c r="H18" s="28" t="s">
        <v>271</v>
      </c>
      <c r="I18" s="66">
        <v>1</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284</v>
      </c>
      <c r="D20" s="83"/>
      <c r="E20" s="29" t="s">
        <v>285</v>
      </c>
      <c r="F20" s="30"/>
      <c r="G20" s="31"/>
      <c r="H20" s="28" t="s">
        <v>271</v>
      </c>
      <c r="I20" s="66">
        <v>1</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286</v>
      </c>
      <c r="D22" s="83"/>
      <c r="E22" s="29" t="s">
        <v>287</v>
      </c>
      <c r="F22" s="30"/>
      <c r="G22" s="31"/>
      <c r="H22" s="28" t="s">
        <v>271</v>
      </c>
      <c r="I22" s="66">
        <v>3</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288</v>
      </c>
      <c r="D24" s="83"/>
      <c r="E24" s="29" t="s">
        <v>289</v>
      </c>
      <c r="F24" s="30"/>
      <c r="G24" s="31"/>
      <c r="H24" s="28" t="s">
        <v>271</v>
      </c>
      <c r="I24" s="66">
        <v>1</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290</v>
      </c>
      <c r="D26" s="83"/>
      <c r="E26" s="29"/>
      <c r="F26" s="30"/>
      <c r="G26" s="31"/>
      <c r="H26" s="28" t="s">
        <v>271</v>
      </c>
      <c r="I26" s="66">
        <v>180</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20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065" priority="17" stopIfTrue="1" operator="between">
      <formula>0.9999</formula>
      <formula>1.0001</formula>
    </cfRule>
  </conditionalFormatting>
  <conditionalFormatting sqref="J8:K8 J10:K10 J12:K12 J14:K14 J16:K16 J18:K18 J20:K20 J22:K22 J24:K24 J26:K26">
    <cfRule type="expression" dxfId="1064" priority="2" stopIfTrue="1">
      <formula>ISERROR(J8)</formula>
    </cfRule>
  </conditionalFormatting>
  <conditionalFormatting sqref="J28:K28 J30:K30 J32:K32">
    <cfRule type="expression" dxfId="1063" priority="10" stopIfTrue="1">
      <formula>ISERROR(J28)</formula>
    </cfRule>
  </conditionalFormatting>
  <conditionalFormatting sqref="K6">
    <cfRule type="expression" dxfId="1062" priority="20" stopIfTrue="1">
      <formula>ISERROR(K6)</formula>
    </cfRule>
  </conditionalFormatting>
  <conditionalFormatting sqref="K34">
    <cfRule type="expression" dxfId="1061" priority="24" stopIfTrue="1">
      <formula>ISERROR(K34)</formula>
    </cfRule>
  </conditionalFormatting>
  <conditionalFormatting sqref="L5">
    <cfRule type="expression" dxfId="1060" priority="19" stopIfTrue="1">
      <formula>ISERROR(L5)</formula>
    </cfRule>
  </conditionalFormatting>
  <conditionalFormatting sqref="L7 L9 L11 L13 L15 L17 L19 L21 L23 L25">
    <cfRule type="expression" dxfId="1059" priority="1" stopIfTrue="1">
      <formula>ISERROR(L7)</formula>
    </cfRule>
  </conditionalFormatting>
  <conditionalFormatting sqref="L27 L29 L31">
    <cfRule type="expression" dxfId="1058" priority="11" stopIfTrue="1">
      <formula>ISERROR(L27)</formula>
    </cfRule>
  </conditionalFormatting>
  <conditionalFormatting sqref="N6">
    <cfRule type="expression" dxfId="1057" priority="5" stopIfTrue="1">
      <formula>ISERROR(N6)</formula>
    </cfRule>
  </conditionalFormatting>
  <conditionalFormatting sqref="N8:N12 N14 N16 N18 N24 N26 N28 N30 N32">
    <cfRule type="expression" dxfId="1056" priority="4" stopIfTrue="1">
      <formula>ISERROR(N8)</formula>
    </cfRule>
  </conditionalFormatting>
  <conditionalFormatting sqref="N20:N22">
    <cfRule type="expression" dxfId="1055" priority="3" stopIfTrue="1">
      <formula>ISERROR(N20)</formula>
    </cfRule>
  </conditionalFormatting>
  <conditionalFormatting sqref="N34">
    <cfRule type="expression" dxfId="1054"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23AF-F10C-4A06-BF1C-2D4EF8CAE0C9}">
  <dimension ref="A1:L66"/>
  <sheetViews>
    <sheetView showGridLines="0" showZeros="0" view="pageBreakPreview" zoomScaleNormal="80" zoomScaleSheetLayoutView="100" workbookViewId="0">
      <selection activeCell="C8" sqref="C8"/>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125" style="1" customWidth="1"/>
    <col min="12" max="12" width="21.75" style="49" customWidth="1"/>
    <col min="13" max="16384" width="9" style="1"/>
  </cols>
  <sheetData>
    <row r="1" spans="1:12" ht="15" customHeight="1">
      <c r="B1" s="392"/>
      <c r="C1" s="396" t="s">
        <v>21</v>
      </c>
      <c r="D1" s="457"/>
      <c r="E1" s="396" t="s">
        <v>12</v>
      </c>
      <c r="F1" s="19"/>
      <c r="G1" s="398"/>
      <c r="H1" s="392" t="s">
        <v>4</v>
      </c>
      <c r="I1" s="392" t="s">
        <v>13</v>
      </c>
      <c r="J1" s="392" t="s">
        <v>14</v>
      </c>
      <c r="K1" s="392" t="s">
        <v>15</v>
      </c>
      <c r="L1" s="394" t="s">
        <v>16</v>
      </c>
    </row>
    <row r="2" spans="1:12" ht="15" customHeight="1">
      <c r="B2" s="393"/>
      <c r="C2" s="399"/>
      <c r="D2" s="458"/>
      <c r="E2" s="399"/>
      <c r="F2" s="54"/>
      <c r="G2" s="401"/>
      <c r="H2" s="393"/>
      <c r="I2" s="393"/>
      <c r="J2" s="393"/>
      <c r="K2" s="393"/>
      <c r="L2" s="395"/>
    </row>
    <row r="3" spans="1:12" ht="15" customHeight="1">
      <c r="A3" s="52"/>
      <c r="B3" s="55"/>
      <c r="C3" s="56"/>
      <c r="D3" s="38"/>
      <c r="E3" s="33"/>
      <c r="F3" s="38"/>
      <c r="G3" s="57"/>
      <c r="H3" s="58"/>
      <c r="I3" s="59"/>
      <c r="J3" s="60"/>
      <c r="K3" s="61"/>
      <c r="L3" s="62"/>
    </row>
    <row r="4" spans="1:12" ht="15" customHeight="1">
      <c r="A4" s="53"/>
      <c r="B4" s="22" t="s">
        <v>1591</v>
      </c>
      <c r="C4" s="50" t="s">
        <v>19</v>
      </c>
      <c r="D4" s="37"/>
      <c r="E4" s="34"/>
      <c r="F4" s="37"/>
      <c r="G4" s="64"/>
      <c r="H4" s="65"/>
      <c r="I4" s="66"/>
      <c r="J4" s="67"/>
      <c r="K4" s="68"/>
      <c r="L4" s="69"/>
    </row>
    <row r="5" spans="1:12" ht="15" customHeight="1">
      <c r="A5" s="52"/>
      <c r="B5" s="24"/>
      <c r="C5" s="25"/>
      <c r="D5" s="70"/>
      <c r="E5" s="71"/>
      <c r="F5" s="26"/>
      <c r="G5" s="27"/>
      <c r="H5" s="24"/>
      <c r="I5" s="59"/>
      <c r="J5" s="60"/>
      <c r="K5" s="61"/>
      <c r="L5" s="62"/>
    </row>
    <row r="6" spans="1:12" ht="15" customHeight="1">
      <c r="A6" s="53"/>
      <c r="B6" s="28"/>
      <c r="C6" s="72"/>
      <c r="D6" s="73"/>
      <c r="E6" s="74"/>
      <c r="F6" s="30"/>
      <c r="G6" s="31"/>
      <c r="H6" s="28"/>
      <c r="I6" s="66"/>
      <c r="J6" s="75"/>
      <c r="K6" s="76"/>
      <c r="L6" s="69"/>
    </row>
    <row r="7" spans="1:12" ht="15" customHeight="1">
      <c r="B7" s="51"/>
      <c r="C7" s="25"/>
      <c r="D7" s="82"/>
      <c r="E7" s="25"/>
      <c r="F7" s="26"/>
      <c r="G7" s="27"/>
      <c r="H7" s="24"/>
      <c r="I7" s="59"/>
      <c r="J7" s="60"/>
      <c r="K7" s="61"/>
      <c r="L7" s="62"/>
    </row>
    <row r="8" spans="1:12" ht="15" customHeight="1">
      <c r="A8" s="21"/>
      <c r="B8" s="114" t="s">
        <v>64</v>
      </c>
      <c r="C8" s="72" t="s">
        <v>28</v>
      </c>
      <c r="D8" s="83"/>
      <c r="E8" s="29"/>
      <c r="F8" s="30"/>
      <c r="G8" s="31"/>
      <c r="H8" s="28" t="s">
        <v>10</v>
      </c>
      <c r="I8" s="66">
        <v>1</v>
      </c>
      <c r="J8" s="75"/>
      <c r="K8" s="76"/>
      <c r="L8" s="69"/>
    </row>
    <row r="9" spans="1:12" ht="15" customHeight="1">
      <c r="A9" s="21"/>
      <c r="B9" s="51"/>
      <c r="C9" s="25"/>
      <c r="D9" s="82"/>
      <c r="E9" s="25"/>
      <c r="F9" s="26"/>
      <c r="G9" s="27"/>
      <c r="H9" s="24"/>
      <c r="I9" s="59"/>
      <c r="J9" s="60"/>
      <c r="K9" s="61"/>
      <c r="L9" s="62"/>
    </row>
    <row r="10" spans="1:12" ht="15" customHeight="1">
      <c r="A10" s="21"/>
      <c r="B10" s="114" t="s">
        <v>65</v>
      </c>
      <c r="C10" s="72" t="s">
        <v>1717</v>
      </c>
      <c r="D10" s="83"/>
      <c r="E10" s="29"/>
      <c r="F10" s="30"/>
      <c r="G10" s="31"/>
      <c r="H10" s="28" t="s">
        <v>10</v>
      </c>
      <c r="I10" s="66">
        <v>1</v>
      </c>
      <c r="J10" s="75"/>
      <c r="K10" s="76"/>
      <c r="L10" s="69"/>
    </row>
    <row r="11" spans="1:12" ht="15" customHeight="1">
      <c r="B11" s="51"/>
      <c r="C11" s="25"/>
      <c r="D11" s="82"/>
      <c r="E11" s="25"/>
      <c r="F11" s="26"/>
      <c r="G11" s="27"/>
      <c r="H11" s="24"/>
      <c r="I11" s="59"/>
      <c r="J11" s="60"/>
      <c r="K11" s="61"/>
      <c r="L11" s="62"/>
    </row>
    <row r="12" spans="1:12" ht="15" customHeight="1">
      <c r="A12" s="21"/>
      <c r="B12" s="114" t="s">
        <v>66</v>
      </c>
      <c r="C12" s="72" t="s">
        <v>1718</v>
      </c>
      <c r="D12" s="83"/>
      <c r="E12" s="29"/>
      <c r="F12" s="30"/>
      <c r="G12" s="31"/>
      <c r="H12" s="28" t="s">
        <v>10</v>
      </c>
      <c r="I12" s="66">
        <v>1</v>
      </c>
      <c r="J12" s="75"/>
      <c r="K12" s="76"/>
      <c r="L12" s="69"/>
    </row>
    <row r="13" spans="1:12" ht="15" customHeight="1">
      <c r="A13" s="21"/>
      <c r="B13" s="51"/>
      <c r="C13" s="25"/>
      <c r="D13" s="82"/>
      <c r="E13" s="25"/>
      <c r="F13" s="26"/>
      <c r="G13" s="27"/>
      <c r="H13" s="24"/>
      <c r="I13" s="59"/>
      <c r="J13" s="60"/>
      <c r="K13" s="61"/>
      <c r="L13" s="62"/>
    </row>
    <row r="14" spans="1:12" ht="15" customHeight="1">
      <c r="A14" s="21"/>
      <c r="B14" s="114" t="s">
        <v>67</v>
      </c>
      <c r="C14" s="72" t="s">
        <v>29</v>
      </c>
      <c r="D14" s="83"/>
      <c r="E14" s="29"/>
      <c r="F14" s="30"/>
      <c r="G14" s="31"/>
      <c r="H14" s="28" t="s">
        <v>10</v>
      </c>
      <c r="I14" s="66">
        <v>1</v>
      </c>
      <c r="J14" s="75"/>
      <c r="K14" s="76"/>
      <c r="L14" s="69"/>
    </row>
    <row r="15" spans="1:12" ht="15" customHeight="1">
      <c r="B15" s="51"/>
      <c r="C15" s="25"/>
      <c r="D15" s="82"/>
      <c r="E15" s="25"/>
      <c r="F15" s="26"/>
      <c r="G15" s="27"/>
      <c r="H15" s="24"/>
      <c r="I15" s="59"/>
      <c r="J15" s="60"/>
      <c r="K15" s="61"/>
      <c r="L15" s="62"/>
    </row>
    <row r="16" spans="1:12" ht="15" customHeight="1">
      <c r="A16" s="21"/>
      <c r="B16" s="114" t="s">
        <v>68</v>
      </c>
      <c r="C16" s="72" t="s">
        <v>30</v>
      </c>
      <c r="D16" s="83"/>
      <c r="E16" s="29"/>
      <c r="F16" s="30"/>
      <c r="G16" s="31"/>
      <c r="H16" s="28" t="s">
        <v>10</v>
      </c>
      <c r="I16" s="66">
        <v>1</v>
      </c>
      <c r="J16" s="75"/>
      <c r="K16" s="76"/>
      <c r="L16" s="69"/>
    </row>
    <row r="17" spans="1:12" ht="15" customHeight="1">
      <c r="A17" s="21"/>
      <c r="B17" s="51"/>
      <c r="C17" s="25"/>
      <c r="D17" s="82"/>
      <c r="E17" s="25"/>
      <c r="F17" s="26"/>
      <c r="G17" s="27"/>
      <c r="H17" s="24"/>
      <c r="I17" s="59"/>
      <c r="J17" s="60"/>
      <c r="K17" s="61"/>
      <c r="L17" s="62"/>
    </row>
    <row r="18" spans="1:12" ht="15" customHeight="1">
      <c r="A18" s="21"/>
      <c r="B18" s="114" t="s">
        <v>69</v>
      </c>
      <c r="C18" s="72" t="s">
        <v>31</v>
      </c>
      <c r="D18" s="83"/>
      <c r="E18" s="29"/>
      <c r="F18" s="30"/>
      <c r="G18" s="31"/>
      <c r="H18" s="28" t="s">
        <v>10</v>
      </c>
      <c r="I18" s="66">
        <v>1</v>
      </c>
      <c r="J18" s="75"/>
      <c r="K18" s="76"/>
      <c r="L18" s="69"/>
    </row>
    <row r="19" spans="1:12" ht="15" customHeight="1">
      <c r="B19" s="51"/>
      <c r="C19" s="25"/>
      <c r="D19" s="82"/>
      <c r="E19" s="25"/>
      <c r="F19" s="26"/>
      <c r="G19" s="27"/>
      <c r="H19" s="24"/>
      <c r="I19" s="59"/>
      <c r="J19" s="60"/>
      <c r="K19" s="61"/>
      <c r="L19" s="62"/>
    </row>
    <row r="20" spans="1:12" ht="15" customHeight="1">
      <c r="A20" s="21"/>
      <c r="B20" s="114" t="s">
        <v>70</v>
      </c>
      <c r="C20" s="72" t="s">
        <v>32</v>
      </c>
      <c r="D20" s="83"/>
      <c r="E20" s="29"/>
      <c r="F20" s="30"/>
      <c r="G20" s="31"/>
      <c r="H20" s="28" t="s">
        <v>10</v>
      </c>
      <c r="I20" s="66">
        <v>1</v>
      </c>
      <c r="J20" s="75"/>
      <c r="K20" s="76"/>
      <c r="L20" s="69"/>
    </row>
    <row r="21" spans="1:12" ht="15" customHeight="1">
      <c r="A21" s="21"/>
      <c r="B21" s="51"/>
      <c r="C21" s="25"/>
      <c r="D21" s="82"/>
      <c r="E21" s="25"/>
      <c r="F21" s="26"/>
      <c r="G21" s="27"/>
      <c r="H21" s="24"/>
      <c r="I21" s="59"/>
      <c r="J21" s="60"/>
      <c r="K21" s="61"/>
      <c r="L21" s="62"/>
    </row>
    <row r="22" spans="1:12" ht="15" customHeight="1">
      <c r="A22" s="21"/>
      <c r="B22" s="114" t="s">
        <v>71</v>
      </c>
      <c r="C22" s="72" t="s">
        <v>33</v>
      </c>
      <c r="D22" s="83"/>
      <c r="E22" s="29"/>
      <c r="F22" s="30"/>
      <c r="G22" s="31"/>
      <c r="H22" s="28" t="s">
        <v>10</v>
      </c>
      <c r="I22" s="66">
        <v>1</v>
      </c>
      <c r="J22" s="75"/>
      <c r="K22" s="76"/>
      <c r="L22" s="69"/>
    </row>
    <row r="23" spans="1:12" ht="15" customHeight="1">
      <c r="B23" s="51"/>
      <c r="C23" s="25"/>
      <c r="D23" s="82"/>
      <c r="E23" s="25"/>
      <c r="F23" s="26"/>
      <c r="G23" s="27"/>
      <c r="H23" s="24"/>
      <c r="I23" s="59"/>
      <c r="J23" s="60"/>
      <c r="K23" s="61"/>
      <c r="L23" s="62"/>
    </row>
    <row r="24" spans="1:12" ht="15" customHeight="1">
      <c r="A24" s="21"/>
      <c r="B24" s="114" t="s">
        <v>72</v>
      </c>
      <c r="C24" s="72" t="s">
        <v>35</v>
      </c>
      <c r="D24" s="83"/>
      <c r="E24" s="29"/>
      <c r="F24" s="30"/>
      <c r="G24" s="31"/>
      <c r="H24" s="28" t="s">
        <v>10</v>
      </c>
      <c r="I24" s="66">
        <v>1</v>
      </c>
      <c r="J24" s="75"/>
      <c r="K24" s="76"/>
      <c r="L24" s="69"/>
    </row>
    <row r="25" spans="1:12" ht="15" customHeight="1">
      <c r="A25" s="21"/>
      <c r="B25" s="51"/>
      <c r="C25" s="25"/>
      <c r="D25" s="82"/>
      <c r="E25" s="25"/>
      <c r="F25" s="26"/>
      <c r="G25" s="27"/>
      <c r="H25" s="24"/>
      <c r="I25" s="59"/>
      <c r="J25" s="60"/>
      <c r="K25" s="61"/>
      <c r="L25" s="62"/>
    </row>
    <row r="26" spans="1:12" ht="15" customHeight="1">
      <c r="A26" s="21"/>
      <c r="B26" s="114" t="s">
        <v>73</v>
      </c>
      <c r="C26" s="72" t="s">
        <v>1719</v>
      </c>
      <c r="D26" s="83"/>
      <c r="E26" s="29"/>
      <c r="F26" s="30"/>
      <c r="G26" s="31"/>
      <c r="H26" s="28" t="s">
        <v>10</v>
      </c>
      <c r="I26" s="66">
        <v>1</v>
      </c>
      <c r="J26" s="75"/>
      <c r="K26" s="76"/>
      <c r="L26" s="69"/>
    </row>
    <row r="27" spans="1:12" ht="15" customHeight="1">
      <c r="B27" s="51"/>
      <c r="C27" s="25"/>
      <c r="D27" s="82"/>
      <c r="E27" s="25"/>
      <c r="F27" s="26"/>
      <c r="G27" s="27"/>
      <c r="H27" s="24"/>
      <c r="I27" s="59"/>
      <c r="J27" s="60"/>
      <c r="K27" s="61"/>
      <c r="L27" s="62"/>
    </row>
    <row r="28" spans="1:12" ht="15" customHeight="1">
      <c r="A28" s="21"/>
      <c r="B28" s="114" t="s">
        <v>74</v>
      </c>
      <c r="C28" s="72" t="s">
        <v>34</v>
      </c>
      <c r="D28" s="83"/>
      <c r="E28" s="29"/>
      <c r="F28" s="30"/>
      <c r="G28" s="31"/>
      <c r="H28" s="28" t="s">
        <v>10</v>
      </c>
      <c r="I28" s="66">
        <v>1</v>
      </c>
      <c r="J28" s="75"/>
      <c r="K28" s="76"/>
      <c r="L28" s="69"/>
    </row>
    <row r="29" spans="1:12" ht="15" customHeight="1">
      <c r="A29" s="21"/>
      <c r="B29" s="51"/>
      <c r="C29" s="25"/>
      <c r="D29" s="82"/>
      <c r="E29" s="25"/>
      <c r="F29" s="26"/>
      <c r="G29" s="27"/>
      <c r="H29" s="24"/>
      <c r="I29" s="59"/>
      <c r="J29" s="60"/>
      <c r="K29" s="61"/>
      <c r="L29" s="62"/>
    </row>
    <row r="30" spans="1:12" ht="15" customHeight="1">
      <c r="A30" s="21"/>
      <c r="B30" s="114" t="s">
        <v>75</v>
      </c>
      <c r="C30" s="72" t="s">
        <v>118</v>
      </c>
      <c r="D30" s="83"/>
      <c r="E30" s="29"/>
      <c r="F30" s="30"/>
      <c r="G30" s="31"/>
      <c r="H30" s="28" t="s">
        <v>10</v>
      </c>
      <c r="I30" s="66">
        <v>1</v>
      </c>
      <c r="J30" s="75"/>
      <c r="K30" s="76"/>
      <c r="L30" s="69"/>
    </row>
    <row r="31" spans="1:12" ht="15" customHeight="1">
      <c r="B31" s="51"/>
      <c r="C31" s="25"/>
      <c r="D31" s="82"/>
      <c r="E31" s="25"/>
      <c r="F31" s="26"/>
      <c r="G31" s="27"/>
      <c r="H31" s="24"/>
      <c r="I31" s="59"/>
      <c r="J31" s="60"/>
      <c r="K31" s="61"/>
      <c r="L31" s="62"/>
    </row>
    <row r="32" spans="1:12" ht="15" customHeight="1">
      <c r="A32" s="21"/>
      <c r="B32" s="114" t="s">
        <v>76</v>
      </c>
      <c r="C32" s="72" t="s">
        <v>145</v>
      </c>
      <c r="D32" s="83"/>
      <c r="E32" s="29"/>
      <c r="F32" s="30"/>
      <c r="G32" s="31"/>
      <c r="H32" s="28" t="s">
        <v>10</v>
      </c>
      <c r="I32" s="66">
        <v>1</v>
      </c>
      <c r="J32" s="75"/>
      <c r="K32" s="76"/>
      <c r="L32" s="69"/>
    </row>
    <row r="33" spans="1:12" ht="15" customHeight="1">
      <c r="A33" s="21"/>
      <c r="B33" s="51"/>
      <c r="C33" s="25"/>
      <c r="D33" s="82"/>
      <c r="E33" s="25"/>
      <c r="F33" s="26"/>
      <c r="G33" s="27"/>
      <c r="H33" s="24"/>
      <c r="I33" s="59"/>
      <c r="J33" s="60"/>
      <c r="K33" s="61"/>
      <c r="L33" s="62"/>
    </row>
    <row r="34" spans="1:12" ht="15" customHeight="1">
      <c r="A34" s="21"/>
      <c r="B34" s="114" t="s">
        <v>77</v>
      </c>
      <c r="C34" s="72" t="s">
        <v>127</v>
      </c>
      <c r="D34" s="83"/>
      <c r="E34" s="29"/>
      <c r="F34" s="30"/>
      <c r="G34" s="31"/>
      <c r="H34" s="28" t="s">
        <v>10</v>
      </c>
      <c r="I34" s="66">
        <v>1</v>
      </c>
      <c r="J34" s="75"/>
      <c r="K34" s="76"/>
      <c r="L34" s="69"/>
    </row>
    <row r="35" spans="1:12" ht="15" customHeight="1">
      <c r="B35" s="51"/>
      <c r="C35" s="25"/>
      <c r="D35" s="82"/>
      <c r="E35" s="25"/>
      <c r="F35" s="26"/>
      <c r="G35" s="27"/>
      <c r="H35" s="24"/>
      <c r="I35" s="59"/>
      <c r="J35" s="60"/>
      <c r="K35" s="61"/>
      <c r="L35" s="62"/>
    </row>
    <row r="36" spans="1:12" ht="15" customHeight="1">
      <c r="A36" s="21"/>
      <c r="B36" s="114" t="s">
        <v>88</v>
      </c>
      <c r="C36" s="72" t="s">
        <v>129</v>
      </c>
      <c r="D36" s="83"/>
      <c r="E36" s="29"/>
      <c r="F36" s="30"/>
      <c r="G36" s="31"/>
      <c r="H36" s="28" t="s">
        <v>10</v>
      </c>
      <c r="I36" s="66">
        <v>1</v>
      </c>
      <c r="J36" s="75"/>
      <c r="K36" s="76"/>
      <c r="L36" s="69"/>
    </row>
    <row r="37" spans="1:12" ht="15" customHeight="1">
      <c r="A37" s="21"/>
      <c r="B37" s="51"/>
      <c r="C37" s="25"/>
      <c r="D37" s="82"/>
      <c r="E37" s="25"/>
      <c r="F37" s="26"/>
      <c r="G37" s="27"/>
      <c r="H37" s="24"/>
      <c r="I37" s="59"/>
      <c r="J37" s="60"/>
      <c r="K37" s="61"/>
      <c r="L37" s="62"/>
    </row>
    <row r="38" spans="1:12" ht="15" customHeight="1">
      <c r="A38" s="21"/>
      <c r="B38" s="114" t="s">
        <v>128</v>
      </c>
      <c r="C38" s="72" t="s">
        <v>130</v>
      </c>
      <c r="D38" s="83"/>
      <c r="E38" s="29"/>
      <c r="F38" s="30"/>
      <c r="G38" s="31"/>
      <c r="H38" s="28" t="s">
        <v>10</v>
      </c>
      <c r="I38" s="66">
        <v>1</v>
      </c>
      <c r="J38" s="75"/>
      <c r="K38" s="76"/>
      <c r="L38" s="69"/>
    </row>
    <row r="39" spans="1:12" ht="15" customHeight="1">
      <c r="B39" s="51"/>
      <c r="C39" s="25"/>
      <c r="D39" s="82"/>
      <c r="E39" s="25"/>
      <c r="F39" s="26"/>
      <c r="G39" s="27"/>
      <c r="H39" s="24"/>
      <c r="I39" s="59"/>
      <c r="J39" s="60"/>
      <c r="K39" s="61"/>
      <c r="L39" s="62"/>
    </row>
    <row r="40" spans="1:12" ht="15" customHeight="1">
      <c r="A40" s="21"/>
      <c r="B40" s="114" t="s">
        <v>131</v>
      </c>
      <c r="C40" s="72" t="s">
        <v>132</v>
      </c>
      <c r="D40" s="83"/>
      <c r="E40" s="29"/>
      <c r="F40" s="30"/>
      <c r="G40" s="31"/>
      <c r="H40" s="28" t="s">
        <v>10</v>
      </c>
      <c r="I40" s="66">
        <v>1</v>
      </c>
      <c r="J40" s="75"/>
      <c r="K40" s="76"/>
      <c r="L40" s="69"/>
    </row>
    <row r="41" spans="1:12" ht="15" customHeight="1">
      <c r="A41" s="21"/>
      <c r="B41" s="51"/>
      <c r="C41" s="25"/>
      <c r="D41" s="82"/>
      <c r="E41" s="25"/>
      <c r="F41" s="26"/>
      <c r="G41" s="27"/>
      <c r="H41" s="24"/>
      <c r="I41" s="59"/>
      <c r="J41" s="60"/>
      <c r="K41" s="61"/>
      <c r="L41" s="62"/>
    </row>
    <row r="42" spans="1:12" ht="15" customHeight="1">
      <c r="A42" s="21"/>
      <c r="B42" s="114" t="s">
        <v>133</v>
      </c>
      <c r="C42" s="72" t="s">
        <v>134</v>
      </c>
      <c r="D42" s="83"/>
      <c r="E42" s="29"/>
      <c r="F42" s="30"/>
      <c r="G42" s="31"/>
      <c r="H42" s="28" t="s">
        <v>10</v>
      </c>
      <c r="I42" s="66">
        <v>1</v>
      </c>
      <c r="J42" s="75"/>
      <c r="K42" s="76"/>
      <c r="L42" s="69"/>
    </row>
    <row r="43" spans="1:12" ht="15" customHeight="1">
      <c r="B43" s="24"/>
      <c r="C43" s="25"/>
      <c r="D43" s="82"/>
      <c r="E43" s="25"/>
      <c r="F43" s="26"/>
      <c r="G43" s="27"/>
      <c r="H43" s="24"/>
      <c r="I43" s="59"/>
      <c r="J43" s="60"/>
      <c r="K43" s="61"/>
      <c r="L43" s="62"/>
    </row>
    <row r="44" spans="1:12" ht="15" customHeight="1">
      <c r="A44" s="21"/>
      <c r="B44" s="114" t="s">
        <v>135</v>
      </c>
      <c r="C44" s="72" t="s">
        <v>136</v>
      </c>
      <c r="D44" s="83"/>
      <c r="E44" s="29" t="s">
        <v>1693</v>
      </c>
      <c r="F44" s="30"/>
      <c r="G44" s="31"/>
      <c r="H44" s="28" t="s">
        <v>10</v>
      </c>
      <c r="I44" s="66">
        <v>1</v>
      </c>
      <c r="J44" s="75"/>
      <c r="K44" s="333" t="s">
        <v>1692</v>
      </c>
      <c r="L44" s="69"/>
    </row>
    <row r="45" spans="1:12" ht="15" customHeight="1">
      <c r="A45" s="21"/>
      <c r="B45" s="51"/>
      <c r="C45" s="25"/>
      <c r="D45" s="82"/>
      <c r="E45" s="25"/>
      <c r="F45" s="26"/>
      <c r="G45" s="27"/>
      <c r="H45" s="24"/>
      <c r="I45" s="59"/>
      <c r="J45" s="60"/>
      <c r="K45" s="61"/>
      <c r="L45" s="62"/>
    </row>
    <row r="46" spans="1:12" ht="15" customHeight="1">
      <c r="A46" s="21"/>
      <c r="B46" s="114" t="s">
        <v>137</v>
      </c>
      <c r="C46" s="72" t="s">
        <v>644</v>
      </c>
      <c r="D46" s="83"/>
      <c r="E46" s="29"/>
      <c r="F46" s="30"/>
      <c r="G46" s="31"/>
      <c r="H46" s="28" t="s">
        <v>10</v>
      </c>
      <c r="I46" s="66">
        <v>1</v>
      </c>
      <c r="J46" s="75"/>
      <c r="K46" s="76"/>
      <c r="L46" s="69"/>
    </row>
    <row r="47" spans="1:12" ht="15" customHeight="1">
      <c r="B47" s="51"/>
      <c r="C47" s="25"/>
      <c r="D47" s="82"/>
      <c r="E47" s="25"/>
      <c r="F47" s="26"/>
      <c r="G47" s="27"/>
      <c r="H47" s="24"/>
      <c r="I47" s="59"/>
      <c r="J47" s="60"/>
      <c r="K47" s="61"/>
      <c r="L47" s="62"/>
    </row>
    <row r="48" spans="1:12" ht="15" customHeight="1">
      <c r="A48" s="21"/>
      <c r="B48" s="114" t="s">
        <v>138</v>
      </c>
      <c r="C48" s="72" t="s">
        <v>645</v>
      </c>
      <c r="D48" s="83"/>
      <c r="E48" s="29"/>
      <c r="F48" s="30"/>
      <c r="G48" s="31"/>
      <c r="H48" s="28" t="s">
        <v>10</v>
      </c>
      <c r="I48" s="66">
        <v>1</v>
      </c>
      <c r="J48" s="75"/>
      <c r="K48" s="76"/>
      <c r="L48" s="69"/>
    </row>
    <row r="49" spans="1:12" ht="15" customHeight="1">
      <c r="A49" s="21"/>
      <c r="B49" s="51"/>
      <c r="C49" s="25"/>
      <c r="D49" s="82"/>
      <c r="E49" s="25"/>
      <c r="F49" s="26"/>
      <c r="G49" s="27"/>
      <c r="H49" s="24"/>
      <c r="I49" s="59"/>
      <c r="J49" s="60"/>
      <c r="K49" s="61"/>
      <c r="L49" s="62"/>
    </row>
    <row r="50" spans="1:12" ht="15" customHeight="1">
      <c r="A50" s="21"/>
      <c r="B50" s="114" t="s">
        <v>139</v>
      </c>
      <c r="C50" s="72" t="s">
        <v>1766</v>
      </c>
      <c r="D50" s="83"/>
      <c r="E50" s="29"/>
      <c r="F50" s="30"/>
      <c r="G50" s="31"/>
      <c r="H50" s="28" t="s">
        <v>10</v>
      </c>
      <c r="I50" s="66">
        <v>1</v>
      </c>
      <c r="J50" s="75"/>
      <c r="K50" s="76"/>
      <c r="L50" s="69"/>
    </row>
    <row r="51" spans="1:12" ht="15" customHeight="1">
      <c r="B51" s="51"/>
      <c r="C51" s="25"/>
      <c r="D51" s="82"/>
      <c r="E51" s="25"/>
      <c r="F51" s="26"/>
      <c r="G51" s="27"/>
      <c r="H51" s="24"/>
      <c r="I51" s="59"/>
      <c r="J51" s="60"/>
      <c r="K51" s="61"/>
      <c r="L51" s="62"/>
    </row>
    <row r="52" spans="1:12" ht="15" customHeight="1">
      <c r="A52" s="21"/>
      <c r="B52" s="114" t="s">
        <v>140</v>
      </c>
      <c r="C52" s="72" t="s">
        <v>646</v>
      </c>
      <c r="D52" s="83"/>
      <c r="E52" s="29"/>
      <c r="F52" s="30"/>
      <c r="G52" s="31"/>
      <c r="H52" s="28" t="s">
        <v>10</v>
      </c>
      <c r="I52" s="66">
        <v>1</v>
      </c>
      <c r="J52" s="75"/>
      <c r="K52" s="76"/>
      <c r="L52" s="69"/>
    </row>
    <row r="53" spans="1:12" ht="15" customHeight="1">
      <c r="A53" s="21"/>
      <c r="B53" s="24"/>
      <c r="C53" s="25"/>
      <c r="D53" s="82"/>
      <c r="E53" s="25"/>
      <c r="F53" s="26"/>
      <c r="G53" s="27"/>
      <c r="H53" s="24"/>
      <c r="I53" s="59"/>
      <c r="J53" s="60"/>
      <c r="K53" s="61"/>
      <c r="L53" s="62"/>
    </row>
    <row r="54" spans="1:12" ht="15" customHeight="1">
      <c r="A54" s="21"/>
      <c r="B54" s="114" t="s">
        <v>141</v>
      </c>
      <c r="C54" s="72" t="s">
        <v>36</v>
      </c>
      <c r="D54" s="83"/>
      <c r="E54" s="29"/>
      <c r="F54" s="30"/>
      <c r="G54" s="31"/>
      <c r="H54" s="28" t="s">
        <v>10</v>
      </c>
      <c r="I54" s="66">
        <v>1</v>
      </c>
      <c r="J54" s="75"/>
      <c r="K54" s="76"/>
      <c r="L54" s="69"/>
    </row>
    <row r="55" spans="1:12" ht="15" customHeight="1">
      <c r="B55" s="51"/>
      <c r="C55" s="25"/>
      <c r="D55" s="82"/>
      <c r="E55" s="25"/>
      <c r="F55" s="26"/>
      <c r="G55" s="27"/>
      <c r="H55" s="24"/>
      <c r="I55" s="59"/>
      <c r="J55" s="60"/>
      <c r="K55" s="61"/>
      <c r="L55" s="62"/>
    </row>
    <row r="56" spans="1:12" ht="15" customHeight="1">
      <c r="A56" s="21"/>
      <c r="B56" s="114" t="s">
        <v>142</v>
      </c>
      <c r="C56" s="72" t="s">
        <v>647</v>
      </c>
      <c r="D56" s="83"/>
      <c r="E56" s="29"/>
      <c r="F56" s="30"/>
      <c r="G56" s="31"/>
      <c r="H56" s="28" t="s">
        <v>10</v>
      </c>
      <c r="I56" s="66">
        <v>1</v>
      </c>
      <c r="J56" s="75"/>
      <c r="K56" s="76"/>
      <c r="L56" s="69"/>
    </row>
    <row r="57" spans="1:12" ht="15" customHeight="1">
      <c r="A57" s="21"/>
      <c r="B57" s="51"/>
      <c r="C57" s="25"/>
      <c r="D57" s="82"/>
      <c r="E57" s="25"/>
      <c r="F57" s="26"/>
      <c r="G57" s="27"/>
      <c r="H57" s="24"/>
      <c r="I57" s="59"/>
      <c r="J57" s="60"/>
      <c r="K57" s="61"/>
      <c r="L57" s="62"/>
    </row>
    <row r="58" spans="1:12" ht="15" customHeight="1">
      <c r="A58" s="21"/>
      <c r="B58" s="114" t="s">
        <v>143</v>
      </c>
      <c r="C58" s="72" t="s">
        <v>37</v>
      </c>
      <c r="D58" s="83"/>
      <c r="E58" s="29"/>
      <c r="F58" s="30"/>
      <c r="G58" s="31"/>
      <c r="H58" s="28" t="s">
        <v>10</v>
      </c>
      <c r="I58" s="66">
        <v>1</v>
      </c>
      <c r="J58" s="75"/>
      <c r="K58" s="76"/>
      <c r="L58" s="69"/>
    </row>
    <row r="59" spans="1:12" ht="15" customHeight="1">
      <c r="B59" s="24"/>
      <c r="C59" s="25"/>
      <c r="D59" s="82"/>
      <c r="E59" s="25"/>
      <c r="F59" s="26"/>
      <c r="G59" s="27"/>
      <c r="H59" s="24"/>
      <c r="I59" s="59"/>
      <c r="J59" s="60"/>
      <c r="K59" s="61"/>
      <c r="L59" s="62"/>
    </row>
    <row r="60" spans="1:12" ht="15" customHeight="1">
      <c r="A60" s="21"/>
      <c r="B60" s="114" t="s">
        <v>1623</v>
      </c>
      <c r="C60" s="72" t="s">
        <v>1624</v>
      </c>
      <c r="D60" s="83"/>
      <c r="E60" s="29"/>
      <c r="F60" s="30"/>
      <c r="G60" s="31"/>
      <c r="H60" s="28" t="s">
        <v>10</v>
      </c>
      <c r="I60" s="66">
        <v>1</v>
      </c>
      <c r="J60" s="75"/>
      <c r="K60" s="76"/>
      <c r="L60" s="69"/>
    </row>
    <row r="61" spans="1:12" ht="15" customHeight="1">
      <c r="A61" s="21"/>
      <c r="B61" s="24"/>
      <c r="C61" s="25"/>
      <c r="D61" s="82"/>
      <c r="E61" s="25"/>
      <c r="F61" s="26"/>
      <c r="G61" s="27"/>
      <c r="H61" s="24"/>
      <c r="I61" s="59"/>
      <c r="J61" s="60"/>
      <c r="K61" s="61"/>
      <c r="L61" s="62"/>
    </row>
    <row r="62" spans="1:12" ht="15" customHeight="1">
      <c r="A62" s="21"/>
      <c r="B62" s="114" t="s">
        <v>1666</v>
      </c>
      <c r="C62" s="72" t="s">
        <v>1667</v>
      </c>
      <c r="D62" s="83"/>
      <c r="E62" s="29"/>
      <c r="F62" s="30"/>
      <c r="G62" s="31"/>
      <c r="H62" s="28" t="s">
        <v>1668</v>
      </c>
      <c r="I62" s="66">
        <v>1</v>
      </c>
      <c r="J62" s="75"/>
      <c r="K62" s="76"/>
      <c r="L62" s="69"/>
    </row>
    <row r="63" spans="1:12" ht="15" customHeight="1">
      <c r="B63" s="24"/>
      <c r="C63" s="25"/>
      <c r="D63" s="82"/>
      <c r="E63" s="25"/>
      <c r="F63" s="26"/>
      <c r="G63" s="27"/>
      <c r="H63" s="24"/>
      <c r="I63" s="59"/>
      <c r="J63" s="60"/>
      <c r="K63" s="61"/>
      <c r="L63" s="62"/>
    </row>
    <row r="64" spans="1:12" ht="15" customHeight="1">
      <c r="A64" s="21"/>
      <c r="B64" s="28"/>
      <c r="C64" s="72"/>
      <c r="D64" s="83"/>
      <c r="E64" s="29"/>
      <c r="F64" s="30"/>
      <c r="G64" s="31"/>
      <c r="H64" s="28"/>
      <c r="I64" s="66"/>
      <c r="J64" s="75"/>
      <c r="K64" s="76"/>
      <c r="L64" s="69"/>
    </row>
    <row r="65" spans="1:12" ht="15" customHeight="1">
      <c r="A65" s="21"/>
      <c r="B65" s="24"/>
      <c r="C65" s="25"/>
      <c r="D65" s="82"/>
      <c r="E65" s="25"/>
      <c r="F65" s="26"/>
      <c r="G65" s="27"/>
      <c r="H65" s="24"/>
      <c r="I65" s="77"/>
      <c r="J65" s="78"/>
      <c r="K65" s="61"/>
      <c r="L65" s="62"/>
    </row>
    <row r="66" spans="1:12" ht="15" customHeight="1">
      <c r="A66" s="21"/>
      <c r="B66" s="28"/>
      <c r="C66" s="79" t="s">
        <v>38</v>
      </c>
      <c r="D66" s="84"/>
      <c r="E66" s="29"/>
      <c r="F66" s="30"/>
      <c r="G66" s="31"/>
      <c r="H66" s="28"/>
      <c r="I66" s="80"/>
      <c r="J66" s="81"/>
      <c r="K66" s="76"/>
      <c r="L66" s="69"/>
    </row>
  </sheetData>
  <mergeCells count="10">
    <mergeCell ref="I1:I2"/>
    <mergeCell ref="J1:J2"/>
    <mergeCell ref="K1:K2"/>
    <mergeCell ref="L1:L2"/>
    <mergeCell ref="B1:B2"/>
    <mergeCell ref="C1:C2"/>
    <mergeCell ref="D1:D2"/>
    <mergeCell ref="E1:E2"/>
    <mergeCell ref="G1:G2"/>
    <mergeCell ref="H1:H2"/>
  </mergeCells>
  <phoneticPr fontId="2"/>
  <conditionalFormatting sqref="A3:A6">
    <cfRule type="cellIs" dxfId="1745" priority="1" stopIfTrue="1" operator="between">
      <formula>0.9999</formula>
      <formula>1.0001</formula>
    </cfRule>
  </conditionalFormatting>
  <pageMargins left="0.59055118110236227" right="0.59055118110236227" top="1.1811023622047245" bottom="0.39370078740157483" header="0.59055118110236227" footer="0.39370078740157483"/>
  <pageSetup paperSize="9" orientation="landscape" blackAndWhite="1" horizontalDpi="300" verticalDpi="300" r:id="rId1"/>
  <headerFooter alignWithMargins="0"/>
  <rowBreaks count="1" manualBreakCount="1">
    <brk id="34" min="1" max="1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F263-A877-4984-89DC-3384266361B5}">
  <sheetPr>
    <tabColor rgb="FF0070C0"/>
  </sheetPr>
  <dimension ref="A1:N34"/>
  <sheetViews>
    <sheetView showGridLines="0" showZeros="0" view="pageBreakPreview" zoomScale="87" zoomScaleNormal="80" zoomScaleSheetLayoutView="87" workbookViewId="0">
      <pane ySplit="4" topLeftCell="A5" activePane="bottomLeft" state="frozenSplit"/>
      <selection activeCell="H32" sqref="H32"/>
      <selection pane="bottomLeft" activeCell="R37" sqref="R3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677</v>
      </c>
      <c r="D3" s="82"/>
      <c r="E3" s="25"/>
      <c r="F3" s="26"/>
      <c r="G3" s="27"/>
      <c r="H3" s="58"/>
      <c r="I3" s="59"/>
      <c r="J3" s="60"/>
      <c r="K3" s="61"/>
      <c r="L3" s="62"/>
      <c r="M3" s="374"/>
      <c r="N3" s="375"/>
    </row>
    <row r="4" spans="1:14" ht="15" customHeight="1">
      <c r="A4" s="53"/>
      <c r="B4" s="22" t="s">
        <v>77</v>
      </c>
      <c r="C4" s="72" t="s">
        <v>655</v>
      </c>
      <c r="D4" s="83"/>
      <c r="E4" s="29" t="s">
        <v>311</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293</v>
      </c>
      <c r="D8" s="83"/>
      <c r="E8" s="29" t="s">
        <v>294</v>
      </c>
      <c r="F8" s="30"/>
      <c r="G8" s="31"/>
      <c r="H8" s="28" t="s">
        <v>271</v>
      </c>
      <c r="I8" s="66">
        <v>3</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293</v>
      </c>
      <c r="D10" s="83"/>
      <c r="E10" s="29" t="s">
        <v>295</v>
      </c>
      <c r="F10" s="30"/>
      <c r="G10" s="31"/>
      <c r="H10" s="28" t="s">
        <v>271</v>
      </c>
      <c r="I10" s="66">
        <v>2</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296</v>
      </c>
      <c r="D12" s="83"/>
      <c r="E12" s="29" t="s">
        <v>297</v>
      </c>
      <c r="F12" s="30"/>
      <c r="G12" s="31"/>
      <c r="H12" s="28" t="s">
        <v>225</v>
      </c>
      <c r="I12" s="66">
        <v>15</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298</v>
      </c>
      <c r="D14" s="83"/>
      <c r="E14" s="29" t="s">
        <v>299</v>
      </c>
      <c r="F14" s="30"/>
      <c r="G14" s="31"/>
      <c r="H14" s="28" t="s">
        <v>225</v>
      </c>
      <c r="I14" s="66">
        <v>1</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t="str">
        <f>IF(R20&gt;0,R19,IF(AF20&gt;0,CONCATENATE("見積"),IF(R20=0,"")))</f>
        <v/>
      </c>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t="str">
        <f>IF(R22&gt;0,R21,IF(AF22&gt;0,CONCATENATE("見積"),IF(R22=0,"")))</f>
        <v/>
      </c>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t="str">
        <f>IF(R24&gt;0,R23,IF(AF24&gt;0,CONCATENATE("見積"),IF(R24=0,"")))</f>
        <v/>
      </c>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t="str">
        <f>IF(R26&gt;0,R25,IF(AF26&gt;0,CONCATENATE("見積"),IF(R26=0,"")))</f>
        <v/>
      </c>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t="str">
        <f>IF(R28&gt;0,R27,IF(AF28&gt;0,CONCATENATE("見積"),IF(R28=0,"")))</f>
        <v/>
      </c>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20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053" priority="17" stopIfTrue="1" operator="between">
      <formula>0.9999</formula>
      <formula>1.0001</formula>
    </cfRule>
  </conditionalFormatting>
  <conditionalFormatting sqref="J8:K8 J10:K10 J12:K12 J14:K14">
    <cfRule type="expression" dxfId="1052" priority="2" stopIfTrue="1">
      <formula>ISERROR(J8)</formula>
    </cfRule>
  </conditionalFormatting>
  <conditionalFormatting sqref="J16:K16 J18:K18 J20:K20 J22:K22 J24:K24 J26:K26 J28:K28 J30:K30 J32:K32">
    <cfRule type="expression" dxfId="1051" priority="10" stopIfTrue="1">
      <formula>ISERROR(J16)</formula>
    </cfRule>
  </conditionalFormatting>
  <conditionalFormatting sqref="K6">
    <cfRule type="expression" dxfId="1050" priority="20" stopIfTrue="1">
      <formula>ISERROR(K6)</formula>
    </cfRule>
  </conditionalFormatting>
  <conditionalFormatting sqref="K34">
    <cfRule type="expression" dxfId="1049" priority="24" stopIfTrue="1">
      <formula>ISERROR(K34)</formula>
    </cfRule>
  </conditionalFormatting>
  <conditionalFormatting sqref="L5">
    <cfRule type="expression" dxfId="1048" priority="19" stopIfTrue="1">
      <formula>ISERROR(L5)</formula>
    </cfRule>
  </conditionalFormatting>
  <conditionalFormatting sqref="L7 L9 L11 L13">
    <cfRule type="expression" dxfId="1047" priority="1" stopIfTrue="1">
      <formula>ISERROR(L7)</formula>
    </cfRule>
  </conditionalFormatting>
  <conditionalFormatting sqref="L15 L17 L19 L21 L23 L25 L27 L29 L31">
    <cfRule type="expression" dxfId="1046" priority="11" stopIfTrue="1">
      <formula>ISERROR(L15)</formula>
    </cfRule>
  </conditionalFormatting>
  <conditionalFormatting sqref="N6">
    <cfRule type="expression" dxfId="1045" priority="5" stopIfTrue="1">
      <formula>ISERROR(N6)</formula>
    </cfRule>
  </conditionalFormatting>
  <conditionalFormatting sqref="N8:N12 N14 N16 N18 N24 N26 N28 N30 N32">
    <cfRule type="expression" dxfId="1044" priority="4" stopIfTrue="1">
      <formula>ISERROR(N8)</formula>
    </cfRule>
  </conditionalFormatting>
  <conditionalFormatting sqref="N20:N22">
    <cfRule type="expression" dxfId="1043" priority="3" stopIfTrue="1">
      <formula>ISERROR(N20)</formula>
    </cfRule>
  </conditionalFormatting>
  <conditionalFormatting sqref="N34">
    <cfRule type="expression" dxfId="1042" priority="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3E4A-6590-4ACA-9FD4-E2C64075C9D1}">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M73" sqref="M7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672</v>
      </c>
      <c r="D3" s="82"/>
      <c r="E3" s="25"/>
      <c r="F3" s="26"/>
      <c r="G3" s="27"/>
      <c r="H3" s="58"/>
      <c r="I3" s="59"/>
      <c r="J3" s="60"/>
      <c r="K3" s="61"/>
      <c r="L3" s="62"/>
      <c r="M3" s="374"/>
      <c r="N3" s="375"/>
    </row>
    <row r="4" spans="1:14" ht="15" customHeight="1">
      <c r="A4" s="53"/>
      <c r="B4" s="22" t="s">
        <v>64</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3555</v>
      </c>
      <c r="J8" s="67"/>
      <c r="K8" s="68"/>
      <c r="L8" s="331"/>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758</v>
      </c>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48.2</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304</v>
      </c>
      <c r="F14" s="30"/>
      <c r="G14" s="31"/>
      <c r="H14" s="28" t="s">
        <v>307</v>
      </c>
      <c r="I14" s="66">
        <v>64.599999999999994</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305</v>
      </c>
      <c r="F16" s="30"/>
      <c r="G16" s="31"/>
      <c r="H16" s="28" t="s">
        <v>307</v>
      </c>
      <c r="I16" s="66">
        <v>1</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61</v>
      </c>
      <c r="D18" s="83"/>
      <c r="E18" s="29" t="s">
        <v>617</v>
      </c>
      <c r="F18" s="30"/>
      <c r="G18" s="31"/>
      <c r="H18" s="28" t="s">
        <v>307</v>
      </c>
      <c r="I18" s="66">
        <v>0.1</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61</v>
      </c>
      <c r="D20" s="83"/>
      <c r="E20" s="29" t="s">
        <v>306</v>
      </c>
      <c r="F20" s="30"/>
      <c r="G20" s="31"/>
      <c r="H20" s="28" t="s">
        <v>307</v>
      </c>
      <c r="I20" s="66">
        <v>0.6</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t="s">
        <v>636</v>
      </c>
      <c r="D22" s="83"/>
      <c r="E22" s="29"/>
      <c r="F22" s="30"/>
      <c r="G22" s="31"/>
      <c r="H22" s="28"/>
      <c r="I22" s="66"/>
      <c r="J22" s="67"/>
      <c r="K22" s="68"/>
      <c r="L22" s="331"/>
      <c r="M22" s="374"/>
    </row>
    <row r="23" spans="1:13" ht="15" customHeight="1">
      <c r="A23" s="52"/>
      <c r="B23" s="117"/>
      <c r="C23" s="118"/>
      <c r="D23" s="119"/>
      <c r="E23" s="120"/>
      <c r="F23" s="121"/>
      <c r="G23" s="122"/>
      <c r="H23" s="117"/>
      <c r="I23" s="123"/>
      <c r="J23" s="60"/>
      <c r="K23" s="125"/>
      <c r="L23" s="126"/>
      <c r="M23" s="374"/>
    </row>
    <row r="24" spans="1:13" ht="15" customHeight="1">
      <c r="A24" s="53"/>
      <c r="B24" s="117"/>
      <c r="C24" s="72" t="s">
        <v>634</v>
      </c>
      <c r="D24" s="119"/>
      <c r="E24" s="120"/>
      <c r="F24" s="121"/>
      <c r="G24" s="122"/>
      <c r="H24" s="117"/>
      <c r="I24" s="123"/>
      <c r="J24" s="67"/>
      <c r="K24" s="125"/>
      <c r="L24" s="126"/>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637</v>
      </c>
      <c r="F26" s="30"/>
      <c r="G26" s="31"/>
      <c r="H26" s="28" t="s">
        <v>307</v>
      </c>
      <c r="I26" s="66">
        <v>3555</v>
      </c>
      <c r="J26" s="67"/>
      <c r="K26" s="68"/>
      <c r="L26" s="331"/>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638</v>
      </c>
      <c r="F28" s="30"/>
      <c r="G28" s="31"/>
      <c r="H28" s="28" t="s">
        <v>307</v>
      </c>
      <c r="I28" s="66">
        <v>758</v>
      </c>
      <c r="J28" s="67"/>
      <c r="K28" s="68"/>
      <c r="L28" s="331"/>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303</v>
      </c>
      <c r="F30" s="30"/>
      <c r="G30" s="31"/>
      <c r="H30" s="28" t="s">
        <v>307</v>
      </c>
      <c r="I30" s="66">
        <v>48.2</v>
      </c>
      <c r="J30" s="67"/>
      <c r="K30" s="68"/>
      <c r="L30" s="331"/>
      <c r="M30" s="374"/>
    </row>
    <row r="31" spans="1:13" ht="15" customHeight="1">
      <c r="A31" s="52"/>
      <c r="B31" s="24"/>
      <c r="C31" s="25"/>
      <c r="D31" s="82"/>
      <c r="E31" s="25"/>
      <c r="F31" s="26"/>
      <c r="G31" s="27"/>
      <c r="H31" s="24"/>
      <c r="I31" s="59"/>
      <c r="J31" s="60"/>
      <c r="K31" s="61"/>
      <c r="L31" s="62"/>
      <c r="M31" s="374"/>
    </row>
    <row r="32" spans="1:13" ht="15" customHeight="1">
      <c r="A32" s="53"/>
      <c r="B32" s="28"/>
      <c r="C32" s="72" t="s">
        <v>86</v>
      </c>
      <c r="D32" s="83"/>
      <c r="E32" s="29" t="s">
        <v>304</v>
      </c>
      <c r="F32" s="30"/>
      <c r="G32" s="31"/>
      <c r="H32" s="28" t="s">
        <v>307</v>
      </c>
      <c r="I32" s="66">
        <v>64.599999999999994</v>
      </c>
      <c r="J32" s="67"/>
      <c r="K32" s="68"/>
      <c r="L32" s="331"/>
      <c r="M32" s="374"/>
    </row>
    <row r="33" spans="1:13" ht="15" customHeight="1">
      <c r="A33" s="52"/>
      <c r="B33" s="24"/>
      <c r="C33" s="25"/>
      <c r="D33" s="82"/>
      <c r="E33" s="25"/>
      <c r="F33" s="26"/>
      <c r="G33" s="27"/>
      <c r="H33" s="24"/>
      <c r="I33" s="59"/>
      <c r="J33" s="60"/>
      <c r="K33" s="61"/>
      <c r="L33" s="62"/>
      <c r="M33" s="374"/>
    </row>
    <row r="34" spans="1:13" ht="15" customHeight="1">
      <c r="A34" s="53"/>
      <c r="B34" s="28"/>
      <c r="C34" s="72" t="s">
        <v>86</v>
      </c>
      <c r="D34" s="83"/>
      <c r="E34" s="29" t="s">
        <v>305</v>
      </c>
      <c r="F34" s="30"/>
      <c r="G34" s="31"/>
      <c r="H34" s="28" t="s">
        <v>307</v>
      </c>
      <c r="I34" s="66">
        <v>1</v>
      </c>
      <c r="J34" s="67"/>
      <c r="K34" s="68"/>
      <c r="L34" s="331"/>
      <c r="M34" s="374"/>
    </row>
    <row r="35" spans="1:13" ht="15" customHeight="1">
      <c r="A35" s="52"/>
      <c r="B35" s="24"/>
      <c r="C35" s="25"/>
      <c r="D35" s="82"/>
      <c r="E35" s="25"/>
      <c r="F35" s="26"/>
      <c r="G35" s="27"/>
      <c r="H35" s="24"/>
      <c r="I35" s="59"/>
      <c r="J35" s="60"/>
      <c r="K35" s="61"/>
      <c r="L35" s="62"/>
      <c r="M35" s="374"/>
    </row>
    <row r="36" spans="1:13" ht="15" customHeight="1">
      <c r="A36" s="53"/>
      <c r="B36" s="28"/>
      <c r="C36" s="72" t="s">
        <v>86</v>
      </c>
      <c r="D36" s="83"/>
      <c r="E36" s="29" t="s">
        <v>617</v>
      </c>
      <c r="F36" s="30"/>
      <c r="G36" s="31"/>
      <c r="H36" s="28" t="s">
        <v>307</v>
      </c>
      <c r="I36" s="66">
        <v>0.1</v>
      </c>
      <c r="J36" s="67"/>
      <c r="K36" s="68"/>
      <c r="L36" s="331"/>
      <c r="M36" s="374"/>
    </row>
    <row r="37" spans="1:13" ht="15" customHeight="1">
      <c r="A37" s="52"/>
      <c r="B37" s="24"/>
      <c r="C37" s="25"/>
      <c r="D37" s="82"/>
      <c r="E37" s="25"/>
      <c r="F37" s="26"/>
      <c r="G37" s="27"/>
      <c r="H37" s="24"/>
      <c r="I37" s="59"/>
      <c r="J37" s="60"/>
      <c r="K37" s="61"/>
      <c r="L37" s="62"/>
      <c r="M37" s="374"/>
    </row>
    <row r="38" spans="1:13" ht="15" customHeight="1">
      <c r="A38" s="53"/>
      <c r="B38" s="28"/>
      <c r="C38" s="72" t="s">
        <v>86</v>
      </c>
      <c r="D38" s="83"/>
      <c r="E38" s="29" t="s">
        <v>306</v>
      </c>
      <c r="F38" s="30"/>
      <c r="G38" s="31"/>
      <c r="H38" s="28" t="s">
        <v>307</v>
      </c>
      <c r="I38" s="66">
        <v>0.6</v>
      </c>
      <c r="J38" s="67"/>
      <c r="K38" s="68"/>
      <c r="L38" s="331"/>
      <c r="M38" s="374"/>
    </row>
    <row r="39" spans="1:13" ht="15" customHeight="1">
      <c r="A39" s="52"/>
      <c r="B39" s="24"/>
      <c r="C39" s="25"/>
      <c r="D39" s="82"/>
      <c r="E39" s="25"/>
      <c r="F39" s="26"/>
      <c r="G39" s="27"/>
      <c r="H39" s="24"/>
      <c r="I39" s="59"/>
      <c r="J39" s="60"/>
      <c r="K39" s="61"/>
      <c r="L39" s="62"/>
      <c r="M39" s="374"/>
    </row>
    <row r="40" spans="1:13" ht="15" customHeight="1">
      <c r="A40" s="53"/>
      <c r="B40" s="28"/>
      <c r="C40" s="72" t="s">
        <v>639</v>
      </c>
      <c r="D40" s="83"/>
      <c r="E40" s="29"/>
      <c r="F40" s="30"/>
      <c r="G40" s="31"/>
      <c r="H40" s="28"/>
      <c r="I40" s="66"/>
      <c r="J40" s="67"/>
      <c r="K40" s="68"/>
      <c r="L40" s="331"/>
      <c r="M40" s="374"/>
    </row>
    <row r="41" spans="1:13" ht="15" customHeight="1">
      <c r="A41" s="52"/>
      <c r="B41" s="24"/>
      <c r="C41" s="25"/>
      <c r="D41" s="82"/>
      <c r="E41" s="25"/>
      <c r="F41" s="26"/>
      <c r="G41" s="27"/>
      <c r="H41" s="24"/>
      <c r="I41" s="59"/>
      <c r="J41" s="60"/>
      <c r="K41" s="61"/>
      <c r="L41" s="62"/>
      <c r="M41" s="374"/>
    </row>
    <row r="42" spans="1:13" ht="15" customHeight="1">
      <c r="A42" s="53"/>
      <c r="B42" s="28"/>
      <c r="C42" s="72" t="s">
        <v>640</v>
      </c>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637</v>
      </c>
      <c r="F44" s="30"/>
      <c r="G44" s="31"/>
      <c r="H44" s="28" t="s">
        <v>307</v>
      </c>
      <c r="I44" s="66">
        <v>3555</v>
      </c>
      <c r="J44" s="67"/>
      <c r="K44" s="68"/>
      <c r="L44" s="331"/>
      <c r="M44" s="374"/>
    </row>
    <row r="45" spans="1:13" ht="15" customHeight="1">
      <c r="A45" s="52"/>
      <c r="B45" s="24"/>
      <c r="C45" s="25"/>
      <c r="D45" s="82"/>
      <c r="E45" s="25"/>
      <c r="F45" s="26"/>
      <c r="G45" s="27"/>
      <c r="H45" s="24"/>
      <c r="I45" s="59"/>
      <c r="J45" s="60"/>
      <c r="K45" s="61"/>
      <c r="L45" s="62"/>
      <c r="M45" s="374"/>
    </row>
    <row r="46" spans="1:13" ht="15" customHeight="1">
      <c r="A46" s="53"/>
      <c r="B46" s="28"/>
      <c r="C46" s="72" t="s">
        <v>85</v>
      </c>
      <c r="D46" s="83"/>
      <c r="E46" s="29" t="s">
        <v>638</v>
      </c>
      <c r="F46" s="30"/>
      <c r="G46" s="31"/>
      <c r="H46" s="28" t="s">
        <v>307</v>
      </c>
      <c r="I46" s="66">
        <v>758</v>
      </c>
      <c r="J46" s="67"/>
      <c r="K46" s="68"/>
      <c r="L46" s="331"/>
      <c r="M46" s="374"/>
    </row>
    <row r="47" spans="1:13" ht="15" customHeight="1">
      <c r="A47" s="52"/>
      <c r="B47" s="24"/>
      <c r="C47" s="25"/>
      <c r="D47" s="82"/>
      <c r="E47" s="25"/>
      <c r="F47" s="26"/>
      <c r="G47" s="27"/>
      <c r="H47" s="24"/>
      <c r="I47" s="59"/>
      <c r="J47" s="60"/>
      <c r="K47" s="61"/>
      <c r="L47" s="62"/>
      <c r="M47" s="374"/>
    </row>
    <row r="48" spans="1:13" ht="15" customHeight="1">
      <c r="A48" s="53"/>
      <c r="B48" s="28"/>
      <c r="C48" s="72" t="s">
        <v>85</v>
      </c>
      <c r="D48" s="83"/>
      <c r="E48" s="29" t="s">
        <v>303</v>
      </c>
      <c r="F48" s="30"/>
      <c r="G48" s="31"/>
      <c r="H48" s="28" t="s">
        <v>307</v>
      </c>
      <c r="I48" s="66">
        <v>48.2</v>
      </c>
      <c r="J48" s="67"/>
      <c r="K48" s="68"/>
      <c r="L48" s="331"/>
      <c r="M48" s="374"/>
    </row>
    <row r="49" spans="1:13" ht="15" customHeight="1">
      <c r="A49" s="52"/>
      <c r="B49" s="24"/>
      <c r="C49" s="25"/>
      <c r="D49" s="82"/>
      <c r="E49" s="25"/>
      <c r="F49" s="26"/>
      <c r="G49" s="27"/>
      <c r="H49" s="24"/>
      <c r="I49" s="59"/>
      <c r="J49" s="60"/>
      <c r="K49" s="61"/>
      <c r="L49" s="62"/>
      <c r="M49" s="374"/>
    </row>
    <row r="50" spans="1:13" ht="15" customHeight="1">
      <c r="A50" s="53"/>
      <c r="B50" s="28"/>
      <c r="C50" s="72" t="s">
        <v>85</v>
      </c>
      <c r="D50" s="83"/>
      <c r="E50" s="29" t="s">
        <v>304</v>
      </c>
      <c r="F50" s="30"/>
      <c r="G50" s="31"/>
      <c r="H50" s="28" t="s">
        <v>307</v>
      </c>
      <c r="I50" s="66">
        <v>64.599999999999994</v>
      </c>
      <c r="J50" s="67"/>
      <c r="K50" s="68"/>
      <c r="L50" s="331"/>
      <c r="M50" s="374"/>
    </row>
    <row r="51" spans="1:13" ht="15" customHeight="1">
      <c r="A51" s="52"/>
      <c r="B51" s="24"/>
      <c r="C51" s="25"/>
      <c r="D51" s="82"/>
      <c r="E51" s="25"/>
      <c r="F51" s="26"/>
      <c r="G51" s="27"/>
      <c r="H51" s="24"/>
      <c r="I51" s="59"/>
      <c r="J51" s="60"/>
      <c r="K51" s="61"/>
      <c r="L51" s="62"/>
      <c r="M51" s="374"/>
    </row>
    <row r="52" spans="1:13" ht="15" customHeight="1">
      <c r="A52" s="53"/>
      <c r="B52" s="28"/>
      <c r="C52" s="72" t="s">
        <v>85</v>
      </c>
      <c r="D52" s="83"/>
      <c r="E52" s="29" t="s">
        <v>305</v>
      </c>
      <c r="F52" s="30"/>
      <c r="G52" s="31"/>
      <c r="H52" s="28" t="s">
        <v>307</v>
      </c>
      <c r="I52" s="66">
        <v>1</v>
      </c>
      <c r="J52" s="67"/>
      <c r="K52" s="68"/>
      <c r="L52" s="331"/>
      <c r="M52" s="374"/>
    </row>
    <row r="53" spans="1:13" ht="15" customHeight="1">
      <c r="A53" s="52"/>
      <c r="B53" s="24"/>
      <c r="C53" s="25"/>
      <c r="D53" s="82"/>
      <c r="E53" s="25"/>
      <c r="F53" s="26"/>
      <c r="G53" s="27"/>
      <c r="H53" s="24"/>
      <c r="I53" s="59"/>
      <c r="J53" s="60"/>
      <c r="K53" s="61"/>
      <c r="L53" s="62"/>
      <c r="M53" s="374"/>
    </row>
    <row r="54" spans="1:13" ht="15" customHeight="1">
      <c r="A54" s="53"/>
      <c r="B54" s="28"/>
      <c r="C54" s="72" t="s">
        <v>85</v>
      </c>
      <c r="D54" s="83"/>
      <c r="E54" s="29" t="s">
        <v>617</v>
      </c>
      <c r="F54" s="30"/>
      <c r="G54" s="31"/>
      <c r="H54" s="28" t="s">
        <v>307</v>
      </c>
      <c r="I54" s="66">
        <v>0.1</v>
      </c>
      <c r="J54" s="67"/>
      <c r="K54" s="68"/>
      <c r="L54" s="331"/>
      <c r="M54" s="374"/>
    </row>
    <row r="55" spans="1:13" ht="15" customHeight="1">
      <c r="A55" s="52"/>
      <c r="B55" s="24"/>
      <c r="C55" s="25"/>
      <c r="D55" s="82"/>
      <c r="E55" s="25"/>
      <c r="F55" s="26"/>
      <c r="G55" s="27"/>
      <c r="H55" s="24"/>
      <c r="I55" s="59"/>
      <c r="J55" s="60"/>
      <c r="K55" s="61"/>
      <c r="L55" s="62"/>
      <c r="M55" s="374"/>
    </row>
    <row r="56" spans="1:13" ht="15" customHeight="1">
      <c r="A56" s="53"/>
      <c r="B56" s="28"/>
      <c r="C56" s="72" t="s">
        <v>85</v>
      </c>
      <c r="D56" s="83"/>
      <c r="E56" s="29" t="s">
        <v>306</v>
      </c>
      <c r="F56" s="30"/>
      <c r="G56" s="31"/>
      <c r="H56" s="28" t="s">
        <v>307</v>
      </c>
      <c r="I56" s="66">
        <v>0.6</v>
      </c>
      <c r="J56" s="67"/>
      <c r="K56" s="68"/>
      <c r="L56" s="331"/>
      <c r="M56" s="374"/>
    </row>
    <row r="57" spans="1:13" ht="15" customHeight="1">
      <c r="A57" s="52"/>
      <c r="B57" s="24"/>
      <c r="C57" s="25"/>
      <c r="D57" s="82"/>
      <c r="E57" s="25"/>
      <c r="F57" s="26"/>
      <c r="G57" s="27"/>
      <c r="H57" s="24"/>
      <c r="I57" s="59"/>
      <c r="J57" s="60"/>
      <c r="K57" s="61"/>
      <c r="L57" s="62"/>
      <c r="M57" s="374"/>
    </row>
    <row r="58" spans="1:13" ht="15" customHeight="1">
      <c r="A58" s="53"/>
      <c r="B58" s="28"/>
      <c r="C58" s="72" t="s">
        <v>635</v>
      </c>
      <c r="D58" s="83"/>
      <c r="E58" s="29" t="s">
        <v>1739</v>
      </c>
      <c r="F58" s="30"/>
      <c r="G58" s="31"/>
      <c r="H58" s="28" t="s">
        <v>310</v>
      </c>
      <c r="I58" s="66">
        <v>1583</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635</v>
      </c>
      <c r="D60" s="83"/>
      <c r="E60" s="29" t="s">
        <v>1740</v>
      </c>
      <c r="F60" s="30"/>
      <c r="G60" s="31"/>
      <c r="H60" s="28" t="s">
        <v>310</v>
      </c>
      <c r="I60" s="66">
        <v>14.3</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635</v>
      </c>
      <c r="D62" s="83"/>
      <c r="E62" s="29" t="s">
        <v>1741</v>
      </c>
      <c r="F62" s="30"/>
      <c r="G62" s="31"/>
      <c r="H62" s="28" t="s">
        <v>310</v>
      </c>
      <c r="I62" s="66">
        <v>3.3</v>
      </c>
      <c r="J62" s="67"/>
      <c r="K62" s="68"/>
      <c r="L62" s="200"/>
      <c r="M62" s="374"/>
    </row>
    <row r="63" spans="1:13" ht="15" customHeight="1">
      <c r="A63" s="52"/>
      <c r="B63" s="24"/>
      <c r="C63" s="25"/>
      <c r="D63" s="82"/>
      <c r="E63" s="25"/>
      <c r="F63" s="26"/>
      <c r="G63" s="27"/>
      <c r="H63" s="24"/>
      <c r="I63" s="59"/>
      <c r="J63" s="60"/>
      <c r="K63" s="61"/>
      <c r="L63" s="62"/>
      <c r="M63" s="374"/>
    </row>
    <row r="64" spans="1:13" ht="15" customHeight="1">
      <c r="A64" s="53"/>
      <c r="B64" s="28"/>
      <c r="C64" s="72" t="s">
        <v>641</v>
      </c>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K1:K2"/>
    <mergeCell ref="L1:L2"/>
    <mergeCell ref="M1:M2"/>
    <mergeCell ref="J1:J2"/>
    <mergeCell ref="B1:D2"/>
    <mergeCell ref="E1:E2"/>
    <mergeCell ref="G1:G2"/>
    <mergeCell ref="H1:H2"/>
    <mergeCell ref="I1:I2"/>
  </mergeCells>
  <phoneticPr fontId="2"/>
  <conditionalFormatting sqref="A3:A66">
    <cfRule type="cellIs" dxfId="1041" priority="32" stopIfTrue="1" operator="between">
      <formula>0.9999</formula>
      <formula>1.0001</formula>
    </cfRule>
  </conditionalFormatting>
  <conditionalFormatting sqref="J8:K8 J10:K10 J12:K12 J14:K14 J16 J18 J20:K20 J22 J24 J26:K26 J28:K28 J30:K30 J32:K32 J34:K34 J36:K36 J38:K38 J40:K40 J42:K42 J44:K44 J46:K46 J48:K48 J50:K50 J52:K52 J54:K54 J56 J58 J60 J62 J64:K64">
    <cfRule type="expression" dxfId="1040" priority="29" stopIfTrue="1">
      <formula>ISERROR(J8)</formula>
    </cfRule>
  </conditionalFormatting>
  <conditionalFormatting sqref="K6">
    <cfRule type="expression" dxfId="1039" priority="60" stopIfTrue="1">
      <formula>ISERROR(K6)</formula>
    </cfRule>
  </conditionalFormatting>
  <conditionalFormatting sqref="K16:K18">
    <cfRule type="expression" dxfId="1038" priority="50" stopIfTrue="1">
      <formula>ISERROR(K16)</formula>
    </cfRule>
  </conditionalFormatting>
  <conditionalFormatting sqref="K22:K24 K56:K62">
    <cfRule type="expression" dxfId="1037" priority="55" stopIfTrue="1">
      <formula>ISERROR(K22)</formula>
    </cfRule>
  </conditionalFormatting>
  <conditionalFormatting sqref="K66">
    <cfRule type="expression" dxfId="1036" priority="33" stopIfTrue="1">
      <formula>ISERROR(K66)</formula>
    </cfRule>
  </conditionalFormatting>
  <conditionalFormatting sqref="L5">
    <cfRule type="expression" dxfId="1035" priority="59" stopIfTrue="1">
      <formula>ISERROR(L5)</formula>
    </cfRule>
  </conditionalFormatting>
  <conditionalFormatting sqref="L7">
    <cfRule type="expression" dxfId="1034" priority="21" stopIfTrue="1">
      <formula>ISERROR(L7)</formula>
    </cfRule>
  </conditionalFormatting>
  <conditionalFormatting sqref="L9">
    <cfRule type="expression" dxfId="1033" priority="20" stopIfTrue="1">
      <formula>ISERROR(L9)</formula>
    </cfRule>
  </conditionalFormatting>
  <conditionalFormatting sqref="L11">
    <cfRule type="expression" dxfId="1032" priority="19" stopIfTrue="1">
      <formula>ISERROR(L11)</formula>
    </cfRule>
  </conditionalFormatting>
  <conditionalFormatting sqref="L13">
    <cfRule type="expression" dxfId="1031" priority="18" stopIfTrue="1">
      <formula>ISERROR(L13)</formula>
    </cfRule>
  </conditionalFormatting>
  <conditionalFormatting sqref="L15">
    <cfRule type="expression" dxfId="1030" priority="17" stopIfTrue="1">
      <formula>ISERROR(L15)</formula>
    </cfRule>
  </conditionalFormatting>
  <conditionalFormatting sqref="L17">
    <cfRule type="expression" dxfId="1029" priority="16" stopIfTrue="1">
      <formula>ISERROR(L17)</formula>
    </cfRule>
  </conditionalFormatting>
  <conditionalFormatting sqref="L19">
    <cfRule type="expression" dxfId="1028" priority="15" stopIfTrue="1">
      <formula>ISERROR(L19)</formula>
    </cfRule>
  </conditionalFormatting>
  <conditionalFormatting sqref="L21">
    <cfRule type="expression" dxfId="1027" priority="24" stopIfTrue="1">
      <formula>ISERROR(L21)</formula>
    </cfRule>
  </conditionalFormatting>
  <conditionalFormatting sqref="L25">
    <cfRule type="expression" dxfId="1026" priority="14" stopIfTrue="1">
      <formula>ISERROR(L25)</formula>
    </cfRule>
  </conditionalFormatting>
  <conditionalFormatting sqref="L27">
    <cfRule type="expression" dxfId="1025" priority="13" stopIfTrue="1">
      <formula>ISERROR(L27)</formula>
    </cfRule>
  </conditionalFormatting>
  <conditionalFormatting sqref="L29">
    <cfRule type="expression" dxfId="1024" priority="12" stopIfTrue="1">
      <formula>ISERROR(L29)</formula>
    </cfRule>
  </conditionalFormatting>
  <conditionalFormatting sqref="L31">
    <cfRule type="expression" dxfId="1023" priority="11" stopIfTrue="1">
      <formula>ISERROR(L31)</formula>
    </cfRule>
  </conditionalFormatting>
  <conditionalFormatting sqref="L33">
    <cfRule type="expression" dxfId="1022" priority="10" stopIfTrue="1">
      <formula>ISERROR(L33)</formula>
    </cfRule>
  </conditionalFormatting>
  <conditionalFormatting sqref="L35">
    <cfRule type="expression" dxfId="1021" priority="9" stopIfTrue="1">
      <formula>ISERROR(L35)</formula>
    </cfRule>
  </conditionalFormatting>
  <conditionalFormatting sqref="L37">
    <cfRule type="expression" dxfId="1020" priority="8" stopIfTrue="1">
      <formula>ISERROR(L37)</formula>
    </cfRule>
  </conditionalFormatting>
  <conditionalFormatting sqref="L39">
    <cfRule type="expression" dxfId="1019" priority="23" stopIfTrue="1">
      <formula>ISERROR(L39)</formula>
    </cfRule>
  </conditionalFormatting>
  <conditionalFormatting sqref="L41">
    <cfRule type="expression" dxfId="1018" priority="51" stopIfTrue="1">
      <formula>ISERROR(L41)</formula>
    </cfRule>
  </conditionalFormatting>
  <conditionalFormatting sqref="L43">
    <cfRule type="expression" dxfId="1017" priority="7" stopIfTrue="1">
      <formula>ISERROR(L43)</formula>
    </cfRule>
  </conditionalFormatting>
  <conditionalFormatting sqref="L45">
    <cfRule type="expression" dxfId="1016" priority="6" stopIfTrue="1">
      <formula>ISERROR(L45)</formula>
    </cfRule>
  </conditionalFormatting>
  <conditionalFormatting sqref="L47">
    <cfRule type="expression" dxfId="1015" priority="5" stopIfTrue="1">
      <formula>ISERROR(L47)</formula>
    </cfRule>
  </conditionalFormatting>
  <conditionalFormatting sqref="L49">
    <cfRule type="expression" dxfId="1014" priority="4" stopIfTrue="1">
      <formula>ISERROR(L49)</formula>
    </cfRule>
  </conditionalFormatting>
  <conditionalFormatting sqref="L51">
    <cfRule type="expression" dxfId="1013" priority="3" stopIfTrue="1">
      <formula>ISERROR(L51)</formula>
    </cfRule>
  </conditionalFormatting>
  <conditionalFormatting sqref="L53">
    <cfRule type="expression" dxfId="1012" priority="2" stopIfTrue="1">
      <formula>ISERROR(L53)</formula>
    </cfRule>
  </conditionalFormatting>
  <conditionalFormatting sqref="L55">
    <cfRule type="expression" dxfId="1011" priority="1" stopIfTrue="1">
      <formula>ISERROR(L55)</formula>
    </cfRule>
  </conditionalFormatting>
  <conditionalFormatting sqref="L57 L59 L61">
    <cfRule type="expression" dxfId="1010" priority="22" stopIfTrue="1">
      <formula>ISERROR(L57)</formula>
    </cfRule>
  </conditionalFormatting>
  <conditionalFormatting sqref="L63">
    <cfRule type="expression" dxfId="1009" priority="47" stopIfTrue="1">
      <formula>ISERROR(L63)</formula>
    </cfRule>
  </conditionalFormatting>
  <conditionalFormatting sqref="N6">
    <cfRule type="expression" dxfId="1008" priority="27" stopIfTrue="1">
      <formula>ISERROR(N6)</formula>
    </cfRule>
  </conditionalFormatting>
  <conditionalFormatting sqref="N8:N12 N14 N16 N18 N24 N26 N28 N30 N32">
    <cfRule type="expression" dxfId="1007" priority="26" stopIfTrue="1">
      <formula>ISERROR(N8)</formula>
    </cfRule>
  </conditionalFormatting>
  <conditionalFormatting sqref="N20:N22">
    <cfRule type="expression" dxfId="1006" priority="25" stopIfTrue="1">
      <formula>ISERROR(N20)</formula>
    </cfRule>
  </conditionalFormatting>
  <conditionalFormatting sqref="N34">
    <cfRule type="expression" dxfId="1005" priority="28"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1" manualBreakCount="1">
    <brk id="34" min="1" max="11"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59A5-AB49-4DC7-9E90-BE6C77B75126}">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S29" sqref="S2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1723</v>
      </c>
      <c r="D3" s="82"/>
      <c r="E3" s="25"/>
      <c r="F3" s="26"/>
      <c r="G3" s="27"/>
      <c r="H3" s="58"/>
      <c r="I3" s="59"/>
      <c r="J3" s="60"/>
      <c r="K3" s="61"/>
      <c r="L3" s="62"/>
      <c r="M3" s="374"/>
      <c r="N3" s="375"/>
    </row>
    <row r="4" spans="1:14" ht="15" customHeight="1">
      <c r="A4" s="53"/>
      <c r="B4" s="22" t="s">
        <v>65</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67"/>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384</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64.3</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26.7</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308</v>
      </c>
      <c r="F14" s="30"/>
      <c r="G14" s="31"/>
      <c r="H14" s="28" t="s">
        <v>307</v>
      </c>
      <c r="I14" s="66">
        <v>3.3</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616</v>
      </c>
      <c r="F16" s="30"/>
      <c r="G16" s="31"/>
      <c r="H16" s="28" t="s">
        <v>307</v>
      </c>
      <c r="I16" s="66">
        <v>1.3</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61</v>
      </c>
      <c r="D18" s="83"/>
      <c r="E18" s="29" t="s">
        <v>305</v>
      </c>
      <c r="F18" s="30"/>
      <c r="G18" s="31"/>
      <c r="H18" s="28" t="s">
        <v>307</v>
      </c>
      <c r="I18" s="66">
        <v>2.2999999999999998</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61</v>
      </c>
      <c r="D20" s="83"/>
      <c r="E20" s="29" t="s">
        <v>617</v>
      </c>
      <c r="F20" s="30"/>
      <c r="G20" s="31"/>
      <c r="H20" s="28" t="s">
        <v>307</v>
      </c>
      <c r="I20" s="66">
        <v>3.8</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636</v>
      </c>
      <c r="D22" s="83"/>
      <c r="E22" s="29"/>
      <c r="F22" s="30"/>
      <c r="G22" s="31"/>
      <c r="H22" s="28"/>
      <c r="I22" s="66"/>
      <c r="J22" s="67"/>
      <c r="K22" s="68"/>
      <c r="L22" s="69"/>
      <c r="M22" s="374"/>
    </row>
    <row r="23" spans="1:13" ht="15" customHeight="1">
      <c r="A23" s="52"/>
      <c r="B23" s="117"/>
      <c r="C23" s="118"/>
      <c r="D23" s="119"/>
      <c r="E23" s="120"/>
      <c r="F23" s="121"/>
      <c r="G23" s="122"/>
      <c r="H23" s="117"/>
      <c r="I23" s="123"/>
      <c r="J23" s="60"/>
      <c r="K23" s="125"/>
      <c r="L23" s="126"/>
      <c r="M23" s="374"/>
    </row>
    <row r="24" spans="1:13" ht="15" customHeight="1">
      <c r="A24" s="53"/>
      <c r="B24" s="117"/>
      <c r="C24" s="72" t="s">
        <v>634</v>
      </c>
      <c r="D24" s="119"/>
      <c r="E24" s="120"/>
      <c r="F24" s="121"/>
      <c r="G24" s="122"/>
      <c r="H24" s="117"/>
      <c r="I24" s="123"/>
      <c r="J24" s="67"/>
      <c r="K24" s="125"/>
      <c r="L24" s="126"/>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637</v>
      </c>
      <c r="F26" s="30"/>
      <c r="G26" s="31"/>
      <c r="H26" s="28" t="s">
        <v>307</v>
      </c>
      <c r="I26" s="66">
        <v>384</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638</v>
      </c>
      <c r="F28" s="30"/>
      <c r="G28" s="31"/>
      <c r="H28" s="28" t="s">
        <v>307</v>
      </c>
      <c r="I28" s="66">
        <v>64.3</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303</v>
      </c>
      <c r="F30" s="30"/>
      <c r="G30" s="31"/>
      <c r="H30" s="28" t="s">
        <v>307</v>
      </c>
      <c r="I30" s="66">
        <v>26.7</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86</v>
      </c>
      <c r="D32" s="83"/>
      <c r="E32" s="29" t="s">
        <v>308</v>
      </c>
      <c r="F32" s="30"/>
      <c r="G32" s="31"/>
      <c r="H32" s="28" t="s">
        <v>307</v>
      </c>
      <c r="I32" s="66">
        <v>3.3</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86</v>
      </c>
      <c r="D34" s="83"/>
      <c r="E34" s="29" t="s">
        <v>616</v>
      </c>
      <c r="F34" s="30"/>
      <c r="G34" s="31"/>
      <c r="H34" s="28" t="s">
        <v>307</v>
      </c>
      <c r="I34" s="66">
        <v>1.3</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86</v>
      </c>
      <c r="D36" s="83"/>
      <c r="E36" s="29" t="s">
        <v>305</v>
      </c>
      <c r="F36" s="30"/>
      <c r="G36" s="31"/>
      <c r="H36" s="28" t="s">
        <v>307</v>
      </c>
      <c r="I36" s="66">
        <v>2.2999999999999998</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86</v>
      </c>
      <c r="D38" s="83"/>
      <c r="E38" s="29" t="s">
        <v>617</v>
      </c>
      <c r="F38" s="30"/>
      <c r="G38" s="31"/>
      <c r="H38" s="28" t="s">
        <v>307</v>
      </c>
      <c r="I38" s="66">
        <v>3.8</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639</v>
      </c>
      <c r="D40" s="83"/>
      <c r="E40" s="29"/>
      <c r="F40" s="30"/>
      <c r="G40" s="31"/>
      <c r="H40" s="28"/>
      <c r="I40" s="66"/>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640</v>
      </c>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637</v>
      </c>
      <c r="F44" s="30"/>
      <c r="G44" s="31"/>
      <c r="H44" s="28" t="s">
        <v>307</v>
      </c>
      <c r="I44" s="66">
        <v>384</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85</v>
      </c>
      <c r="D46" s="83"/>
      <c r="E46" s="29" t="s">
        <v>638</v>
      </c>
      <c r="F46" s="30"/>
      <c r="G46" s="31"/>
      <c r="H46" s="28" t="s">
        <v>307</v>
      </c>
      <c r="I46" s="66">
        <v>64.3</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85</v>
      </c>
      <c r="D48" s="83"/>
      <c r="E48" s="29" t="s">
        <v>303</v>
      </c>
      <c r="F48" s="30"/>
      <c r="G48" s="31"/>
      <c r="H48" s="28" t="s">
        <v>307</v>
      </c>
      <c r="I48" s="66">
        <v>26.7</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85</v>
      </c>
      <c r="D50" s="83"/>
      <c r="E50" s="29" t="s">
        <v>308</v>
      </c>
      <c r="F50" s="30"/>
      <c r="G50" s="31"/>
      <c r="H50" s="28" t="s">
        <v>307</v>
      </c>
      <c r="I50" s="66">
        <v>3.3</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85</v>
      </c>
      <c r="D52" s="83"/>
      <c r="E52" s="29" t="s">
        <v>616</v>
      </c>
      <c r="F52" s="30"/>
      <c r="G52" s="31"/>
      <c r="H52" s="28" t="s">
        <v>307</v>
      </c>
      <c r="I52" s="66">
        <v>1.3</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85</v>
      </c>
      <c r="D54" s="83"/>
      <c r="E54" s="29" t="s">
        <v>305</v>
      </c>
      <c r="F54" s="30"/>
      <c r="G54" s="31"/>
      <c r="H54" s="28" t="s">
        <v>307</v>
      </c>
      <c r="I54" s="66">
        <v>2.2999999999999998</v>
      </c>
      <c r="J54" s="67"/>
      <c r="K54" s="68"/>
      <c r="L54" s="200"/>
      <c r="M54" s="374"/>
    </row>
    <row r="55" spans="1:13" ht="15" customHeight="1">
      <c r="A55" s="52"/>
      <c r="B55" s="24"/>
      <c r="C55" s="25"/>
      <c r="D55" s="82"/>
      <c r="E55" s="25"/>
      <c r="F55" s="26"/>
      <c r="G55" s="27"/>
      <c r="H55" s="24"/>
      <c r="I55" s="59"/>
      <c r="J55" s="60"/>
      <c r="K55" s="61"/>
      <c r="L55" s="62"/>
      <c r="M55" s="374"/>
    </row>
    <row r="56" spans="1:13" ht="15" customHeight="1">
      <c r="A56" s="53"/>
      <c r="B56" s="28"/>
      <c r="C56" s="72" t="s">
        <v>85</v>
      </c>
      <c r="D56" s="83"/>
      <c r="E56" s="29" t="s">
        <v>617</v>
      </c>
      <c r="F56" s="30"/>
      <c r="G56" s="31"/>
      <c r="H56" s="28" t="s">
        <v>307</v>
      </c>
      <c r="I56" s="66">
        <v>3.8</v>
      </c>
      <c r="J56" s="67"/>
      <c r="K56" s="68"/>
      <c r="L56" s="200"/>
      <c r="M56" s="374"/>
    </row>
    <row r="57" spans="1:13" ht="15" customHeight="1">
      <c r="A57" s="52"/>
      <c r="B57" s="24"/>
      <c r="C57" s="25"/>
      <c r="D57" s="82"/>
      <c r="E57" s="25"/>
      <c r="F57" s="26"/>
      <c r="G57" s="27"/>
      <c r="H57" s="24"/>
      <c r="I57" s="59"/>
      <c r="J57" s="60"/>
      <c r="K57" s="61"/>
      <c r="L57" s="62"/>
      <c r="M57" s="374"/>
    </row>
    <row r="58" spans="1:13" ht="15" customHeight="1">
      <c r="A58" s="53"/>
      <c r="B58" s="28"/>
      <c r="C58" s="72" t="s">
        <v>635</v>
      </c>
      <c r="D58" s="83"/>
      <c r="E58" s="29" t="s">
        <v>1742</v>
      </c>
      <c r="F58" s="30"/>
      <c r="G58" s="31"/>
      <c r="H58" s="28" t="s">
        <v>310</v>
      </c>
      <c r="I58" s="66">
        <v>159</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635</v>
      </c>
      <c r="D60" s="83"/>
      <c r="E60" s="29" t="s">
        <v>1740</v>
      </c>
      <c r="F60" s="30"/>
      <c r="G60" s="31"/>
      <c r="H60" s="28" t="s">
        <v>310</v>
      </c>
      <c r="I60" s="66">
        <v>10.1</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635</v>
      </c>
      <c r="D62" s="83"/>
      <c r="E62" s="29" t="s">
        <v>1741</v>
      </c>
      <c r="F62" s="30"/>
      <c r="G62" s="31"/>
      <c r="H62" s="28" t="s">
        <v>310</v>
      </c>
      <c r="I62" s="66">
        <v>0.4</v>
      </c>
      <c r="J62" s="67"/>
      <c r="K62" s="68"/>
      <c r="L62" s="200"/>
      <c r="M62" s="374"/>
    </row>
    <row r="63" spans="1:13" ht="15" customHeight="1">
      <c r="A63" s="52"/>
      <c r="B63" s="24"/>
      <c r="C63" s="25"/>
      <c r="D63" s="82"/>
      <c r="E63" s="25"/>
      <c r="F63" s="26"/>
      <c r="G63" s="27"/>
      <c r="H63" s="24"/>
      <c r="I63" s="59"/>
      <c r="J63" s="60"/>
      <c r="K63" s="61"/>
      <c r="L63" s="62"/>
      <c r="M63" s="374"/>
    </row>
    <row r="64" spans="1:13" ht="15" customHeight="1">
      <c r="A64" s="53"/>
      <c r="B64" s="28"/>
      <c r="C64" s="72" t="s">
        <v>641</v>
      </c>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K1:K2"/>
    <mergeCell ref="L1:L2"/>
    <mergeCell ref="M1:M2"/>
    <mergeCell ref="J1:J2"/>
    <mergeCell ref="B1:D2"/>
    <mergeCell ref="E1:E2"/>
    <mergeCell ref="G1:G2"/>
    <mergeCell ref="H1:H2"/>
    <mergeCell ref="I1:I2"/>
  </mergeCells>
  <phoneticPr fontId="2"/>
  <conditionalFormatting sqref="A3:A66">
    <cfRule type="cellIs" dxfId="1004" priority="53" stopIfTrue="1" operator="between">
      <formula>0.9999</formula>
      <formula>1.0001</formula>
    </cfRule>
  </conditionalFormatting>
  <conditionalFormatting sqref="J6:K6">
    <cfRule type="expression" dxfId="1003" priority="25" stopIfTrue="1">
      <formula>ISERROR(J6)</formula>
    </cfRule>
  </conditionalFormatting>
  <conditionalFormatting sqref="J8:K8 J10:K10 J12 J14 J16 J18 J20 J22 J24 J26:K26 J28:K28 J30:K30 J32:K32 J34:K34 J36:K36 J38:K38 J40:K40 J42:K42 J44:K44 J46:K46 J48:K48 J50:K50 J52:K52 J54:K54 J56 J58 J60 J62">
    <cfRule type="expression" dxfId="1002" priority="26" stopIfTrue="1">
      <formula>ISERROR(J8)</formula>
    </cfRule>
  </conditionalFormatting>
  <conditionalFormatting sqref="K12:K16">
    <cfRule type="expression" dxfId="1001" priority="38" stopIfTrue="1">
      <formula>ISERROR(K12)</formula>
    </cfRule>
  </conditionalFormatting>
  <conditionalFormatting sqref="K18:K20 K56:K62">
    <cfRule type="expression" dxfId="1000" priority="81" stopIfTrue="1">
      <formula>ISERROR(K18)</formula>
    </cfRule>
  </conditionalFormatting>
  <conditionalFormatting sqref="K22:K24 J64:K64">
    <cfRule type="expression" dxfId="999" priority="86" stopIfTrue="1">
      <formula>ISERROR(J22)</formula>
    </cfRule>
  </conditionalFormatting>
  <conditionalFormatting sqref="K66">
    <cfRule type="expression" dxfId="998" priority="95" stopIfTrue="1">
      <formula>ISERROR(K66)</formula>
    </cfRule>
  </conditionalFormatting>
  <conditionalFormatting sqref="L5">
    <cfRule type="expression" dxfId="997" priority="90" stopIfTrue="1">
      <formula>ISERROR(L5)</formula>
    </cfRule>
  </conditionalFormatting>
  <conditionalFormatting sqref="L7">
    <cfRule type="expression" dxfId="996" priority="21" stopIfTrue="1">
      <formula>ISERROR(L7)</formula>
    </cfRule>
  </conditionalFormatting>
  <conditionalFormatting sqref="L9">
    <cfRule type="expression" dxfId="995" priority="20" stopIfTrue="1">
      <formula>ISERROR(L9)</formula>
    </cfRule>
  </conditionalFormatting>
  <conditionalFormatting sqref="L11">
    <cfRule type="expression" dxfId="994" priority="19" stopIfTrue="1">
      <formula>ISERROR(L11)</formula>
    </cfRule>
  </conditionalFormatting>
  <conditionalFormatting sqref="L13">
    <cfRule type="expression" dxfId="993" priority="18" stopIfTrue="1">
      <formula>ISERROR(L13)</formula>
    </cfRule>
  </conditionalFormatting>
  <conditionalFormatting sqref="L15">
    <cfRule type="expression" dxfId="992" priority="17" stopIfTrue="1">
      <formula>ISERROR(L15)</formula>
    </cfRule>
  </conditionalFormatting>
  <conditionalFormatting sqref="L17">
    <cfRule type="expression" dxfId="991" priority="16" stopIfTrue="1">
      <formula>ISERROR(L17)</formula>
    </cfRule>
  </conditionalFormatting>
  <conditionalFormatting sqref="L19">
    <cfRule type="expression" dxfId="990" priority="15" stopIfTrue="1">
      <formula>ISERROR(L19)</formula>
    </cfRule>
  </conditionalFormatting>
  <conditionalFormatting sqref="L21 L41">
    <cfRule type="expression" dxfId="989" priority="82" stopIfTrue="1">
      <formula>ISERROR(L21)</formula>
    </cfRule>
  </conditionalFormatting>
  <conditionalFormatting sqref="L25">
    <cfRule type="expression" dxfId="988" priority="14" stopIfTrue="1">
      <formula>ISERROR(L25)</formula>
    </cfRule>
  </conditionalFormatting>
  <conditionalFormatting sqref="L27">
    <cfRule type="expression" dxfId="987" priority="13" stopIfTrue="1">
      <formula>ISERROR(L27)</formula>
    </cfRule>
  </conditionalFormatting>
  <conditionalFormatting sqref="L29">
    <cfRule type="expression" dxfId="986" priority="12" stopIfTrue="1">
      <formula>ISERROR(L29)</formula>
    </cfRule>
  </conditionalFormatting>
  <conditionalFormatting sqref="L31">
    <cfRule type="expression" dxfId="985" priority="11" stopIfTrue="1">
      <formula>ISERROR(L31)</formula>
    </cfRule>
  </conditionalFormatting>
  <conditionalFormatting sqref="L33">
    <cfRule type="expression" dxfId="984" priority="10" stopIfTrue="1">
      <formula>ISERROR(L33)</formula>
    </cfRule>
  </conditionalFormatting>
  <conditionalFormatting sqref="L35">
    <cfRule type="expression" dxfId="983" priority="9" stopIfTrue="1">
      <formula>ISERROR(L35)</formula>
    </cfRule>
  </conditionalFormatting>
  <conditionalFormatting sqref="L37">
    <cfRule type="expression" dxfId="982" priority="8" stopIfTrue="1">
      <formula>ISERROR(L37)</formula>
    </cfRule>
  </conditionalFormatting>
  <conditionalFormatting sqref="L39">
    <cfRule type="expression" dxfId="981" priority="23" stopIfTrue="1">
      <formula>ISERROR(L39)</formula>
    </cfRule>
  </conditionalFormatting>
  <conditionalFormatting sqref="L43">
    <cfRule type="expression" dxfId="980" priority="7" stopIfTrue="1">
      <formula>ISERROR(L43)</formula>
    </cfRule>
  </conditionalFormatting>
  <conditionalFormatting sqref="L45">
    <cfRule type="expression" dxfId="979" priority="6" stopIfTrue="1">
      <formula>ISERROR(L45)</formula>
    </cfRule>
  </conditionalFormatting>
  <conditionalFormatting sqref="L47">
    <cfRule type="expression" dxfId="978" priority="5" stopIfTrue="1">
      <formula>ISERROR(L47)</formula>
    </cfRule>
  </conditionalFormatting>
  <conditionalFormatting sqref="L49">
    <cfRule type="expression" dxfId="977" priority="4" stopIfTrue="1">
      <formula>ISERROR(L49)</formula>
    </cfRule>
  </conditionalFormatting>
  <conditionalFormatting sqref="L51">
    <cfRule type="expression" dxfId="976" priority="3" stopIfTrue="1">
      <formula>ISERROR(L51)</formula>
    </cfRule>
  </conditionalFormatting>
  <conditionalFormatting sqref="L53">
    <cfRule type="expression" dxfId="975" priority="2" stopIfTrue="1">
      <formula>ISERROR(L53)</formula>
    </cfRule>
  </conditionalFormatting>
  <conditionalFormatting sqref="L55">
    <cfRule type="expression" dxfId="974" priority="1" stopIfTrue="1">
      <formula>ISERROR(L55)</formula>
    </cfRule>
  </conditionalFormatting>
  <conditionalFormatting sqref="L57 L59 L61">
    <cfRule type="expression" dxfId="973" priority="22" stopIfTrue="1">
      <formula>ISERROR(L57)</formula>
    </cfRule>
  </conditionalFormatting>
  <conditionalFormatting sqref="L63">
    <cfRule type="expression" dxfId="972" priority="78" stopIfTrue="1">
      <formula>ISERROR(L63)</formula>
    </cfRule>
  </conditionalFormatting>
  <conditionalFormatting sqref="N6">
    <cfRule type="expression" dxfId="971" priority="30" stopIfTrue="1">
      <formula>ISERROR(N6)</formula>
    </cfRule>
  </conditionalFormatting>
  <conditionalFormatting sqref="N8:N12 N14 N16 N18 N24 N26 N28 N30 N32">
    <cfRule type="expression" dxfId="970" priority="29" stopIfTrue="1">
      <formula>ISERROR(N8)</formula>
    </cfRule>
  </conditionalFormatting>
  <conditionalFormatting sqref="N20:N22">
    <cfRule type="expression" dxfId="969" priority="28" stopIfTrue="1">
      <formula>ISERROR(N20)</formula>
    </cfRule>
  </conditionalFormatting>
  <conditionalFormatting sqref="N34">
    <cfRule type="expression" dxfId="968" priority="31"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52F12-828A-45A5-8AE7-8FABB05892A5}">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Q28" sqref="Q28"/>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1724</v>
      </c>
      <c r="D3" s="82"/>
      <c r="E3" s="25"/>
      <c r="F3" s="26"/>
      <c r="G3" s="27"/>
      <c r="H3" s="58"/>
      <c r="I3" s="59"/>
      <c r="J3" s="60"/>
      <c r="K3" s="61"/>
      <c r="L3" s="62"/>
      <c r="M3" s="374"/>
      <c r="N3" s="375"/>
    </row>
    <row r="4" spans="1:14" ht="15" customHeight="1">
      <c r="A4" s="53"/>
      <c r="B4" s="22" t="s">
        <v>66</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791</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124</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62.3</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308</v>
      </c>
      <c r="F14" s="30"/>
      <c r="G14" s="31"/>
      <c r="H14" s="28" t="s">
        <v>307</v>
      </c>
      <c r="I14" s="66">
        <v>2.2000000000000002</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304</v>
      </c>
      <c r="F16" s="30"/>
      <c r="G16" s="31"/>
      <c r="H16" s="28" t="s">
        <v>307</v>
      </c>
      <c r="I16" s="66">
        <v>6.6</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61</v>
      </c>
      <c r="D18" s="83"/>
      <c r="E18" s="29" t="s">
        <v>616</v>
      </c>
      <c r="F18" s="30"/>
      <c r="G18" s="31"/>
      <c r="H18" s="28" t="s">
        <v>307</v>
      </c>
      <c r="I18" s="66">
        <v>12.4</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61</v>
      </c>
      <c r="D20" s="83"/>
      <c r="E20" s="29" t="s">
        <v>305</v>
      </c>
      <c r="F20" s="30"/>
      <c r="G20" s="31"/>
      <c r="H20" s="28" t="s">
        <v>307</v>
      </c>
      <c r="I20" s="66">
        <v>2.5</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636</v>
      </c>
      <c r="D22" s="83"/>
      <c r="E22" s="29"/>
      <c r="F22" s="30"/>
      <c r="G22" s="31"/>
      <c r="H22" s="28"/>
      <c r="I22" s="66"/>
      <c r="J22" s="67"/>
      <c r="K22" s="68"/>
      <c r="L22" s="69"/>
      <c r="M22" s="374"/>
    </row>
    <row r="23" spans="1:13" ht="15" customHeight="1">
      <c r="A23" s="52"/>
      <c r="B23" s="117"/>
      <c r="C23" s="118"/>
      <c r="D23" s="119"/>
      <c r="E23" s="120"/>
      <c r="F23" s="121"/>
      <c r="G23" s="122"/>
      <c r="H23" s="117"/>
      <c r="I23" s="123"/>
      <c r="J23" s="60"/>
      <c r="K23" s="125"/>
      <c r="L23" s="126"/>
      <c r="M23" s="374"/>
    </row>
    <row r="24" spans="1:13" ht="15" customHeight="1">
      <c r="A24" s="53"/>
      <c r="B24" s="117"/>
      <c r="C24" s="72" t="s">
        <v>634</v>
      </c>
      <c r="D24" s="119"/>
      <c r="E24" s="120"/>
      <c r="F24" s="121"/>
      <c r="G24" s="122"/>
      <c r="H24" s="117"/>
      <c r="I24" s="123"/>
      <c r="J24" s="67"/>
      <c r="K24" s="125"/>
      <c r="L24" s="126"/>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637</v>
      </c>
      <c r="F26" s="30"/>
      <c r="G26" s="31"/>
      <c r="H26" s="28" t="s">
        <v>307</v>
      </c>
      <c r="I26" s="66">
        <v>791</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638</v>
      </c>
      <c r="F28" s="30"/>
      <c r="G28" s="31"/>
      <c r="H28" s="28" t="s">
        <v>307</v>
      </c>
      <c r="I28" s="66">
        <v>124</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303</v>
      </c>
      <c r="F30" s="30"/>
      <c r="G30" s="31"/>
      <c r="H30" s="28" t="s">
        <v>307</v>
      </c>
      <c r="I30" s="66">
        <v>62.3</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86</v>
      </c>
      <c r="D32" s="83"/>
      <c r="E32" s="29" t="s">
        <v>308</v>
      </c>
      <c r="F32" s="30"/>
      <c r="G32" s="31"/>
      <c r="H32" s="28" t="s">
        <v>307</v>
      </c>
      <c r="I32" s="66">
        <v>2.2000000000000002</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86</v>
      </c>
      <c r="D34" s="83"/>
      <c r="E34" s="29" t="s">
        <v>304</v>
      </c>
      <c r="F34" s="30"/>
      <c r="G34" s="31"/>
      <c r="H34" s="28" t="s">
        <v>307</v>
      </c>
      <c r="I34" s="66">
        <v>6.6</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86</v>
      </c>
      <c r="D36" s="83"/>
      <c r="E36" s="29" t="s">
        <v>616</v>
      </c>
      <c r="F36" s="30"/>
      <c r="G36" s="31"/>
      <c r="H36" s="28" t="s">
        <v>307</v>
      </c>
      <c r="I36" s="66">
        <v>12.4</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86</v>
      </c>
      <c r="D38" s="83"/>
      <c r="E38" s="29" t="s">
        <v>305</v>
      </c>
      <c r="F38" s="30"/>
      <c r="G38" s="31"/>
      <c r="H38" s="28" t="s">
        <v>307</v>
      </c>
      <c r="I38" s="66">
        <v>2.5</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639</v>
      </c>
      <c r="D40" s="83"/>
      <c r="E40" s="29"/>
      <c r="F40" s="30"/>
      <c r="G40" s="31"/>
      <c r="H40" s="28"/>
      <c r="I40" s="66"/>
      <c r="J40" s="67"/>
      <c r="K40" s="68"/>
      <c r="L40" s="69"/>
      <c r="M40" s="374"/>
    </row>
    <row r="41" spans="1:13" ht="15" customHeight="1">
      <c r="A41" s="52"/>
      <c r="B41" s="24"/>
      <c r="C41" s="25"/>
      <c r="D41" s="82"/>
      <c r="E41" s="25"/>
      <c r="F41" s="26"/>
      <c r="G41" s="27"/>
      <c r="H41" s="24"/>
      <c r="I41" s="59"/>
      <c r="J41" s="60"/>
      <c r="K41" s="61"/>
      <c r="L41" s="62"/>
      <c r="M41" s="374"/>
    </row>
    <row r="42" spans="1:13" ht="15" customHeight="1">
      <c r="A42" s="53"/>
      <c r="B42" s="28"/>
      <c r="C42" s="72" t="s">
        <v>640</v>
      </c>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637</v>
      </c>
      <c r="F44" s="30"/>
      <c r="G44" s="31"/>
      <c r="H44" s="28" t="s">
        <v>307</v>
      </c>
      <c r="I44" s="66">
        <v>791</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85</v>
      </c>
      <c r="D46" s="83"/>
      <c r="E46" s="29" t="s">
        <v>638</v>
      </c>
      <c r="F46" s="30"/>
      <c r="G46" s="31"/>
      <c r="H46" s="28" t="s">
        <v>307</v>
      </c>
      <c r="I46" s="66">
        <v>124</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85</v>
      </c>
      <c r="D48" s="83"/>
      <c r="E48" s="29" t="s">
        <v>303</v>
      </c>
      <c r="F48" s="30"/>
      <c r="G48" s="31"/>
      <c r="H48" s="28" t="s">
        <v>307</v>
      </c>
      <c r="I48" s="66">
        <v>62.3</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85</v>
      </c>
      <c r="D50" s="83"/>
      <c r="E50" s="29" t="s">
        <v>308</v>
      </c>
      <c r="F50" s="30"/>
      <c r="G50" s="31"/>
      <c r="H50" s="28" t="s">
        <v>307</v>
      </c>
      <c r="I50" s="66">
        <v>2.2000000000000002</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85</v>
      </c>
      <c r="D52" s="83"/>
      <c r="E52" s="29" t="s">
        <v>304</v>
      </c>
      <c r="F52" s="30"/>
      <c r="G52" s="31"/>
      <c r="H52" s="28" t="s">
        <v>307</v>
      </c>
      <c r="I52" s="66">
        <v>6.6</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85</v>
      </c>
      <c r="D54" s="83"/>
      <c r="E54" s="29" t="s">
        <v>616</v>
      </c>
      <c r="F54" s="30"/>
      <c r="G54" s="31"/>
      <c r="H54" s="28" t="s">
        <v>307</v>
      </c>
      <c r="I54" s="66">
        <v>12.4</v>
      </c>
      <c r="J54" s="67"/>
      <c r="K54" s="68"/>
      <c r="L54" s="200"/>
      <c r="M54" s="374"/>
    </row>
    <row r="55" spans="1:13" ht="15" customHeight="1">
      <c r="A55" s="52"/>
      <c r="B55" s="24"/>
      <c r="C55" s="25"/>
      <c r="D55" s="82"/>
      <c r="E55" s="25"/>
      <c r="F55" s="26"/>
      <c r="G55" s="27"/>
      <c r="H55" s="24"/>
      <c r="I55" s="59"/>
      <c r="J55" s="60"/>
      <c r="K55" s="61"/>
      <c r="L55" s="62"/>
      <c r="M55" s="374"/>
    </row>
    <row r="56" spans="1:13" ht="15" customHeight="1">
      <c r="A56" s="53"/>
      <c r="B56" s="28"/>
      <c r="C56" s="72" t="s">
        <v>85</v>
      </c>
      <c r="D56" s="83"/>
      <c r="E56" s="29" t="s">
        <v>305</v>
      </c>
      <c r="F56" s="30"/>
      <c r="G56" s="31"/>
      <c r="H56" s="28" t="s">
        <v>307</v>
      </c>
      <c r="I56" s="66">
        <v>2.5</v>
      </c>
      <c r="J56" s="67"/>
      <c r="K56" s="68"/>
      <c r="L56" s="200"/>
      <c r="M56" s="374"/>
    </row>
    <row r="57" spans="1:13" ht="15" customHeight="1">
      <c r="A57" s="52"/>
      <c r="B57" s="24"/>
      <c r="C57" s="25"/>
      <c r="D57" s="82"/>
      <c r="E57" s="25"/>
      <c r="F57" s="26"/>
      <c r="G57" s="27"/>
      <c r="H57" s="24"/>
      <c r="I57" s="59"/>
      <c r="J57" s="60"/>
      <c r="K57" s="61"/>
      <c r="L57" s="62"/>
      <c r="M57" s="374"/>
    </row>
    <row r="58" spans="1:13" ht="15" customHeight="1">
      <c r="A58" s="53"/>
      <c r="B58" s="28"/>
      <c r="C58" s="72" t="s">
        <v>635</v>
      </c>
      <c r="D58" s="83"/>
      <c r="E58" s="29" t="s">
        <v>1742</v>
      </c>
      <c r="F58" s="30"/>
      <c r="G58" s="31"/>
      <c r="H58" s="28" t="s">
        <v>310</v>
      </c>
      <c r="I58" s="66">
        <v>324</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635</v>
      </c>
      <c r="D60" s="83"/>
      <c r="E60" s="29" t="s">
        <v>1740</v>
      </c>
      <c r="F60" s="30"/>
      <c r="G60" s="31"/>
      <c r="H60" s="28" t="s">
        <v>310</v>
      </c>
      <c r="I60" s="66">
        <v>15.2</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635</v>
      </c>
      <c r="D62" s="83"/>
      <c r="E62" s="29" t="s">
        <v>1741</v>
      </c>
      <c r="F62" s="30"/>
      <c r="G62" s="31"/>
      <c r="H62" s="28" t="s">
        <v>310</v>
      </c>
      <c r="I62" s="66">
        <v>0.3</v>
      </c>
      <c r="J62" s="67"/>
      <c r="K62" s="68"/>
      <c r="L62" s="200"/>
      <c r="M62" s="374"/>
    </row>
    <row r="63" spans="1:13" ht="15" customHeight="1">
      <c r="A63" s="52"/>
      <c r="B63" s="24"/>
      <c r="C63" s="25"/>
      <c r="D63" s="82"/>
      <c r="E63" s="25"/>
      <c r="F63" s="26"/>
      <c r="G63" s="27"/>
      <c r="H63" s="24"/>
      <c r="I63" s="59"/>
      <c r="J63" s="60"/>
      <c r="K63" s="61"/>
      <c r="L63" s="62"/>
      <c r="M63" s="374"/>
    </row>
    <row r="64" spans="1:13" ht="15" customHeight="1">
      <c r="A64" s="53"/>
      <c r="B64" s="28"/>
      <c r="C64" s="72" t="s">
        <v>641</v>
      </c>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K1:K2"/>
    <mergeCell ref="L1:L2"/>
    <mergeCell ref="M1:M2"/>
    <mergeCell ref="J1:J2"/>
    <mergeCell ref="B1:D2"/>
    <mergeCell ref="E1:E2"/>
    <mergeCell ref="G1:G2"/>
    <mergeCell ref="H1:H2"/>
    <mergeCell ref="I1:I2"/>
  </mergeCells>
  <phoneticPr fontId="2"/>
  <conditionalFormatting sqref="A3:A66">
    <cfRule type="cellIs" dxfId="967" priority="45" stopIfTrue="1" operator="between">
      <formula>0.9999</formula>
      <formula>1.0001</formula>
    </cfRule>
  </conditionalFormatting>
  <conditionalFormatting sqref="J8:K8 J10:K10 J12 J14 J16 J18 J20:K20 J22 J24 J26:K26 J28:K28 J30:K30 J32:K32 J34:K34 J36:K36 J38:K38 J40:K40 J42:K42 J44:K44 J46:K46 J48:K48 J50:K50 J52:K52 J54:K54 J56 J58 J60 J62">
    <cfRule type="expression" dxfId="966" priority="25" stopIfTrue="1">
      <formula>ISERROR(J8)</formula>
    </cfRule>
  </conditionalFormatting>
  <conditionalFormatting sqref="K6">
    <cfRule type="expression" dxfId="965" priority="97" stopIfTrue="1">
      <formula>ISERROR(K6)</formula>
    </cfRule>
  </conditionalFormatting>
  <conditionalFormatting sqref="K12:K14">
    <cfRule type="expression" dxfId="964" priority="57" stopIfTrue="1">
      <formula>ISERROR(K12)</formula>
    </cfRule>
  </conditionalFormatting>
  <conditionalFormatting sqref="K16:K18">
    <cfRule type="expression" dxfId="963" priority="52" stopIfTrue="1">
      <formula>ISERROR(K16)</formula>
    </cfRule>
  </conditionalFormatting>
  <conditionalFormatting sqref="K22:K24 J64:K64">
    <cfRule type="expression" dxfId="962" priority="92" stopIfTrue="1">
      <formula>ISERROR(J22)</formula>
    </cfRule>
  </conditionalFormatting>
  <conditionalFormatting sqref="K56:K62">
    <cfRule type="expression" dxfId="961" priority="87" stopIfTrue="1">
      <formula>ISERROR(K56)</formula>
    </cfRule>
  </conditionalFormatting>
  <conditionalFormatting sqref="K66">
    <cfRule type="expression" dxfId="960" priority="101" stopIfTrue="1">
      <formula>ISERROR(K66)</formula>
    </cfRule>
  </conditionalFormatting>
  <conditionalFormatting sqref="L5">
    <cfRule type="expression" dxfId="959" priority="96" stopIfTrue="1">
      <formula>ISERROR(L5)</formula>
    </cfRule>
  </conditionalFormatting>
  <conditionalFormatting sqref="L7">
    <cfRule type="expression" dxfId="958" priority="21" stopIfTrue="1">
      <formula>ISERROR(L7)</formula>
    </cfRule>
  </conditionalFormatting>
  <conditionalFormatting sqref="L9">
    <cfRule type="expression" dxfId="957" priority="20" stopIfTrue="1">
      <formula>ISERROR(L9)</formula>
    </cfRule>
  </conditionalFormatting>
  <conditionalFormatting sqref="L11">
    <cfRule type="expression" dxfId="956" priority="19" stopIfTrue="1">
      <formula>ISERROR(L11)</formula>
    </cfRule>
  </conditionalFormatting>
  <conditionalFormatting sqref="L13">
    <cfRule type="expression" dxfId="955" priority="18" stopIfTrue="1">
      <formula>ISERROR(L13)</formula>
    </cfRule>
  </conditionalFormatting>
  <conditionalFormatting sqref="L15">
    <cfRule type="expression" dxfId="954" priority="17" stopIfTrue="1">
      <formula>ISERROR(L15)</formula>
    </cfRule>
  </conditionalFormatting>
  <conditionalFormatting sqref="L17">
    <cfRule type="expression" dxfId="953" priority="16" stopIfTrue="1">
      <formula>ISERROR(L17)</formula>
    </cfRule>
  </conditionalFormatting>
  <conditionalFormatting sqref="L19">
    <cfRule type="expression" dxfId="952" priority="15" stopIfTrue="1">
      <formula>ISERROR(L19)</formula>
    </cfRule>
  </conditionalFormatting>
  <conditionalFormatting sqref="L21 L41">
    <cfRule type="expression" dxfId="951" priority="88" stopIfTrue="1">
      <formula>ISERROR(L21)</formula>
    </cfRule>
  </conditionalFormatting>
  <conditionalFormatting sqref="L25">
    <cfRule type="expression" dxfId="950" priority="14" stopIfTrue="1">
      <formula>ISERROR(L25)</formula>
    </cfRule>
  </conditionalFormatting>
  <conditionalFormatting sqref="L27">
    <cfRule type="expression" dxfId="949" priority="13" stopIfTrue="1">
      <formula>ISERROR(L27)</formula>
    </cfRule>
  </conditionalFormatting>
  <conditionalFormatting sqref="L29">
    <cfRule type="expression" dxfId="948" priority="12" stopIfTrue="1">
      <formula>ISERROR(L29)</formula>
    </cfRule>
  </conditionalFormatting>
  <conditionalFormatting sqref="L31">
    <cfRule type="expression" dxfId="947" priority="11" stopIfTrue="1">
      <formula>ISERROR(L31)</formula>
    </cfRule>
  </conditionalFormatting>
  <conditionalFormatting sqref="L33">
    <cfRule type="expression" dxfId="946" priority="10" stopIfTrue="1">
      <formula>ISERROR(L33)</formula>
    </cfRule>
  </conditionalFormatting>
  <conditionalFormatting sqref="L35">
    <cfRule type="expression" dxfId="945" priority="9" stopIfTrue="1">
      <formula>ISERROR(L35)</formula>
    </cfRule>
  </conditionalFormatting>
  <conditionalFormatting sqref="L37">
    <cfRule type="expression" dxfId="944" priority="8" stopIfTrue="1">
      <formula>ISERROR(L37)</formula>
    </cfRule>
  </conditionalFormatting>
  <conditionalFormatting sqref="L39">
    <cfRule type="expression" dxfId="943" priority="85" stopIfTrue="1">
      <formula>ISERROR(L39)</formula>
    </cfRule>
  </conditionalFormatting>
  <conditionalFormatting sqref="L43">
    <cfRule type="expression" dxfId="942" priority="7" stopIfTrue="1">
      <formula>ISERROR(L43)</formula>
    </cfRule>
  </conditionalFormatting>
  <conditionalFormatting sqref="L45">
    <cfRule type="expression" dxfId="941" priority="6" stopIfTrue="1">
      <formula>ISERROR(L45)</formula>
    </cfRule>
  </conditionalFormatting>
  <conditionalFormatting sqref="L47">
    <cfRule type="expression" dxfId="940" priority="5" stopIfTrue="1">
      <formula>ISERROR(L47)</formula>
    </cfRule>
  </conditionalFormatting>
  <conditionalFormatting sqref="L49">
    <cfRule type="expression" dxfId="939" priority="4" stopIfTrue="1">
      <formula>ISERROR(L49)</formula>
    </cfRule>
  </conditionalFormatting>
  <conditionalFormatting sqref="L51">
    <cfRule type="expression" dxfId="938" priority="3" stopIfTrue="1">
      <formula>ISERROR(L51)</formula>
    </cfRule>
  </conditionalFormatting>
  <conditionalFormatting sqref="L53">
    <cfRule type="expression" dxfId="937" priority="2" stopIfTrue="1">
      <formula>ISERROR(L53)</formula>
    </cfRule>
  </conditionalFormatting>
  <conditionalFormatting sqref="L55">
    <cfRule type="expression" dxfId="936" priority="1" stopIfTrue="1">
      <formula>ISERROR(L55)</formula>
    </cfRule>
  </conditionalFormatting>
  <conditionalFormatting sqref="L57 L59 L61">
    <cfRule type="expression" dxfId="935" priority="22" stopIfTrue="1">
      <formula>ISERROR(L57)</formula>
    </cfRule>
  </conditionalFormatting>
  <conditionalFormatting sqref="L63">
    <cfRule type="expression" dxfId="934" priority="84" stopIfTrue="1">
      <formula>ISERROR(L63)</formula>
    </cfRule>
  </conditionalFormatting>
  <conditionalFormatting sqref="N6">
    <cfRule type="expression" dxfId="933" priority="28" stopIfTrue="1">
      <formula>ISERROR(N6)</formula>
    </cfRule>
  </conditionalFormatting>
  <conditionalFormatting sqref="N8:N12 N14 N16 N18 N24 N26 N28 N30 N32">
    <cfRule type="expression" dxfId="932" priority="27" stopIfTrue="1">
      <formula>ISERROR(N8)</formula>
    </cfRule>
  </conditionalFormatting>
  <conditionalFormatting sqref="N20:N22">
    <cfRule type="expression" dxfId="931" priority="26" stopIfTrue="1">
      <formula>ISERROR(N20)</formula>
    </cfRule>
  </conditionalFormatting>
  <conditionalFormatting sqref="N34">
    <cfRule type="expression" dxfId="930" priority="29"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6BE00-07CC-4009-AE22-BAE4AC58F4C3}">
  <sheetPr>
    <tabColor rgb="FFFFC000"/>
  </sheetPr>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32" sqref="Q3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681</v>
      </c>
      <c r="D3" s="82"/>
      <c r="E3" s="25"/>
      <c r="F3" s="26"/>
      <c r="G3" s="27"/>
      <c r="H3" s="58"/>
      <c r="I3" s="59"/>
      <c r="J3" s="60"/>
      <c r="K3" s="61"/>
      <c r="L3" s="62"/>
      <c r="M3" s="374"/>
      <c r="N3" s="375"/>
    </row>
    <row r="4" spans="1:14" ht="15" customHeight="1">
      <c r="A4" s="53"/>
      <c r="B4" s="22" t="s">
        <v>67</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44.4</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308</v>
      </c>
      <c r="F10" s="30"/>
      <c r="G10" s="31"/>
      <c r="H10" s="28" t="s">
        <v>307</v>
      </c>
      <c r="I10" s="116">
        <v>0.05</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636</v>
      </c>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t="s">
        <v>634</v>
      </c>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t="s">
        <v>86</v>
      </c>
      <c r="D16" s="83"/>
      <c r="E16" s="29" t="s">
        <v>637</v>
      </c>
      <c r="F16" s="30"/>
      <c r="G16" s="31"/>
      <c r="H16" s="28" t="s">
        <v>307</v>
      </c>
      <c r="I16" s="66">
        <v>44.4</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308</v>
      </c>
      <c r="F18" s="30"/>
      <c r="G18" s="31"/>
      <c r="H18" s="28" t="s">
        <v>307</v>
      </c>
      <c r="I18" s="116">
        <v>0.05</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639</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640</v>
      </c>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t="s">
        <v>85</v>
      </c>
      <c r="D24" s="83"/>
      <c r="E24" s="29" t="s">
        <v>637</v>
      </c>
      <c r="F24" s="30"/>
      <c r="G24" s="31"/>
      <c r="H24" s="28" t="s">
        <v>307</v>
      </c>
      <c r="I24" s="66">
        <v>44.4</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85</v>
      </c>
      <c r="D26" s="83"/>
      <c r="E26" s="29" t="s">
        <v>308</v>
      </c>
      <c r="F26" s="30"/>
      <c r="G26" s="31"/>
      <c r="H26" s="28" t="s">
        <v>307</v>
      </c>
      <c r="I26" s="116">
        <v>0.05</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635</v>
      </c>
      <c r="D28" s="83"/>
      <c r="E28" s="29" t="s">
        <v>1742</v>
      </c>
      <c r="F28" s="30"/>
      <c r="G28" s="31"/>
      <c r="H28" s="28" t="s">
        <v>310</v>
      </c>
      <c r="I28" s="66">
        <v>6.5</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635</v>
      </c>
      <c r="D30" s="83"/>
      <c r="E30" s="29" t="s">
        <v>1740</v>
      </c>
      <c r="F30" s="30"/>
      <c r="G30" s="31"/>
      <c r="H30" s="28" t="s">
        <v>310</v>
      </c>
      <c r="I30" s="66">
        <v>1.2</v>
      </c>
      <c r="J30" s="67"/>
      <c r="K30" s="68"/>
      <c r="L30" s="200"/>
      <c r="M30" s="374"/>
    </row>
    <row r="31" spans="1:13" ht="15" customHeight="1">
      <c r="A31" s="52"/>
      <c r="B31" s="24"/>
      <c r="C31" s="25"/>
      <c r="D31" s="82"/>
      <c r="E31" s="25"/>
      <c r="F31" s="26"/>
      <c r="G31" s="27"/>
      <c r="H31" s="24"/>
      <c r="I31" s="77"/>
      <c r="J31" s="78"/>
      <c r="K31" s="61"/>
      <c r="L31" s="62"/>
      <c r="M31" s="374"/>
    </row>
    <row r="32" spans="1:13" ht="15" customHeight="1">
      <c r="A32" s="53"/>
      <c r="B32" s="28"/>
      <c r="C32" s="72" t="s">
        <v>641</v>
      </c>
      <c r="D32" s="84"/>
      <c r="E32" s="29"/>
      <c r="F32" s="30"/>
      <c r="G32" s="31"/>
      <c r="H32" s="28"/>
      <c r="I32" s="80"/>
      <c r="J32" s="81"/>
      <c r="K32" s="76"/>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c r="D34" s="84"/>
      <c r="E34" s="29"/>
      <c r="F34" s="30"/>
      <c r="G34" s="31"/>
      <c r="H34" s="28"/>
      <c r="I34" s="80"/>
      <c r="J34" s="81"/>
      <c r="K34" s="76"/>
      <c r="L34" s="69"/>
      <c r="M34" s="374"/>
    </row>
  </sheetData>
  <mergeCells count="9">
    <mergeCell ref="K1:K2"/>
    <mergeCell ref="L1:L2"/>
    <mergeCell ref="M1:M2"/>
    <mergeCell ref="J1:J2"/>
    <mergeCell ref="B1:D2"/>
    <mergeCell ref="E1:E2"/>
    <mergeCell ref="G1:G2"/>
    <mergeCell ref="H1:H2"/>
    <mergeCell ref="I1:I2"/>
  </mergeCells>
  <phoneticPr fontId="2"/>
  <conditionalFormatting sqref="A3:A34">
    <cfRule type="cellIs" dxfId="929" priority="23" stopIfTrue="1" operator="between">
      <formula>0.9999</formula>
      <formula>1.0001</formula>
    </cfRule>
  </conditionalFormatting>
  <conditionalFormatting sqref="J8 J10 J12 J14:K14 J16:K16 J18:K18 J20:K20 J22:K22 J24:K24 J26 J28 J30">
    <cfRule type="expression" dxfId="928" priority="10" stopIfTrue="1">
      <formula>ISERROR(J8)</formula>
    </cfRule>
  </conditionalFormatting>
  <conditionalFormatting sqref="K6">
    <cfRule type="expression" dxfId="927" priority="54" stopIfTrue="1">
      <formula>ISERROR(K6)</formula>
    </cfRule>
  </conditionalFormatting>
  <conditionalFormatting sqref="K8:K12">
    <cfRule type="expression" dxfId="926" priority="44" stopIfTrue="1">
      <formula>ISERROR(K8)</formula>
    </cfRule>
  </conditionalFormatting>
  <conditionalFormatting sqref="K26:K30 J31:K32">
    <cfRule type="expression" dxfId="925" priority="33" stopIfTrue="1">
      <formula>ISERROR(J26)</formula>
    </cfRule>
  </conditionalFormatting>
  <conditionalFormatting sqref="K34">
    <cfRule type="expression" dxfId="924" priority="24" stopIfTrue="1">
      <formula>ISERROR(K34)</formula>
    </cfRule>
  </conditionalFormatting>
  <conditionalFormatting sqref="L5">
    <cfRule type="expression" dxfId="923" priority="53" stopIfTrue="1">
      <formula>ISERROR(L5)</formula>
    </cfRule>
  </conditionalFormatting>
  <conditionalFormatting sqref="L7">
    <cfRule type="expression" dxfId="922" priority="6" stopIfTrue="1">
      <formula>ISERROR(L7)</formula>
    </cfRule>
  </conditionalFormatting>
  <conditionalFormatting sqref="L9">
    <cfRule type="expression" dxfId="921" priority="5" stopIfTrue="1">
      <formula>ISERROR(L9)</formula>
    </cfRule>
  </conditionalFormatting>
  <conditionalFormatting sqref="L11 L13 L21">
    <cfRule type="expression" dxfId="920" priority="45" stopIfTrue="1">
      <formula>ISERROR(L11)</formula>
    </cfRule>
  </conditionalFormatting>
  <conditionalFormatting sqref="L15">
    <cfRule type="expression" dxfId="919" priority="4" stopIfTrue="1">
      <formula>ISERROR(L15)</formula>
    </cfRule>
  </conditionalFormatting>
  <conditionalFormatting sqref="L17">
    <cfRule type="expression" dxfId="918" priority="3" stopIfTrue="1">
      <formula>ISERROR(L17)</formula>
    </cfRule>
  </conditionalFormatting>
  <conditionalFormatting sqref="L19">
    <cfRule type="expression" dxfId="917" priority="39" stopIfTrue="1">
      <formula>ISERROR(L19)</formula>
    </cfRule>
  </conditionalFormatting>
  <conditionalFormatting sqref="L23">
    <cfRule type="expression" dxfId="916" priority="2" stopIfTrue="1">
      <formula>ISERROR(L23)</formula>
    </cfRule>
  </conditionalFormatting>
  <conditionalFormatting sqref="L25">
    <cfRule type="expression" dxfId="915" priority="1" stopIfTrue="1">
      <formula>ISERROR(L25)</formula>
    </cfRule>
  </conditionalFormatting>
  <conditionalFormatting sqref="L27 L29">
    <cfRule type="expression" dxfId="914" priority="7" stopIfTrue="1">
      <formula>ISERROR(L27)</formula>
    </cfRule>
  </conditionalFormatting>
  <conditionalFormatting sqref="N6">
    <cfRule type="expression" dxfId="913" priority="13" stopIfTrue="1">
      <formula>ISERROR(N6)</formula>
    </cfRule>
  </conditionalFormatting>
  <conditionalFormatting sqref="N8:N12 N14 N16 N18 N24 N26 N28 N30 N32">
    <cfRule type="expression" dxfId="912" priority="12" stopIfTrue="1">
      <formula>ISERROR(N8)</formula>
    </cfRule>
  </conditionalFormatting>
  <conditionalFormatting sqref="N20:N22">
    <cfRule type="expression" dxfId="911" priority="11" stopIfTrue="1">
      <formula>ISERROR(N20)</formula>
    </cfRule>
  </conditionalFormatting>
  <conditionalFormatting sqref="N34">
    <cfRule type="expression" dxfId="910" priority="1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A73A1-A4CF-47BD-96C1-8E3C493E2AEB}">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R62" sqref="R6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673</v>
      </c>
      <c r="D3" s="82"/>
      <c r="E3" s="25"/>
      <c r="F3" s="26"/>
      <c r="G3" s="27"/>
      <c r="H3" s="58"/>
      <c r="I3" s="59"/>
      <c r="J3" s="60"/>
      <c r="K3" s="61"/>
      <c r="L3" s="62"/>
      <c r="M3" s="374"/>
      <c r="N3" s="375"/>
    </row>
    <row r="4" spans="1:14" ht="15" customHeight="1">
      <c r="A4" s="53"/>
      <c r="B4" s="22" t="s">
        <v>68</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95</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12.2</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304</v>
      </c>
      <c r="F12" s="30"/>
      <c r="G12" s="31"/>
      <c r="H12" s="28" t="s">
        <v>307</v>
      </c>
      <c r="I12" s="66">
        <v>4.5999999999999996</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636</v>
      </c>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t="s">
        <v>634</v>
      </c>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637</v>
      </c>
      <c r="F18" s="30"/>
      <c r="G18" s="31"/>
      <c r="H18" s="28" t="s">
        <v>307</v>
      </c>
      <c r="I18" s="66">
        <v>95</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86</v>
      </c>
      <c r="D20" s="83"/>
      <c r="E20" s="29" t="s">
        <v>638</v>
      </c>
      <c r="F20" s="30"/>
      <c r="G20" s="31"/>
      <c r="H20" s="28" t="s">
        <v>307</v>
      </c>
      <c r="I20" s="66">
        <v>12.2</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86</v>
      </c>
      <c r="D22" s="83"/>
      <c r="E22" s="29" t="s">
        <v>304</v>
      </c>
      <c r="F22" s="30"/>
      <c r="G22" s="31"/>
      <c r="H22" s="28" t="s">
        <v>307</v>
      </c>
      <c r="I22" s="66">
        <v>4.5999999999999996</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639</v>
      </c>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c r="M25" s="374"/>
    </row>
    <row r="26" spans="1:13" ht="15" customHeight="1">
      <c r="A26" s="53"/>
      <c r="B26" s="28"/>
      <c r="C26" s="72" t="s">
        <v>640</v>
      </c>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c r="M27" s="374"/>
    </row>
    <row r="28" spans="1:13" ht="15" customHeight="1">
      <c r="A28" s="53"/>
      <c r="B28" s="28"/>
      <c r="C28" s="72" t="s">
        <v>85</v>
      </c>
      <c r="D28" s="83"/>
      <c r="E28" s="29" t="s">
        <v>637</v>
      </c>
      <c r="F28" s="30"/>
      <c r="G28" s="31"/>
      <c r="H28" s="28" t="s">
        <v>307</v>
      </c>
      <c r="I28" s="66">
        <v>95</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85</v>
      </c>
      <c r="D30" s="83"/>
      <c r="E30" s="29" t="s">
        <v>638</v>
      </c>
      <c r="F30" s="30"/>
      <c r="G30" s="31"/>
      <c r="H30" s="28" t="s">
        <v>307</v>
      </c>
      <c r="I30" s="66">
        <v>12.2</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85</v>
      </c>
      <c r="D32" s="83"/>
      <c r="E32" s="29" t="s">
        <v>304</v>
      </c>
      <c r="F32" s="30"/>
      <c r="G32" s="31"/>
      <c r="H32" s="28" t="s">
        <v>307</v>
      </c>
      <c r="I32" s="66">
        <v>4.5999999999999996</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635</v>
      </c>
      <c r="D34" s="83"/>
      <c r="E34" s="29" t="s">
        <v>1742</v>
      </c>
      <c r="F34" s="30"/>
      <c r="G34" s="31"/>
      <c r="H34" s="28" t="s">
        <v>310</v>
      </c>
      <c r="I34" s="66">
        <v>3.7</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635</v>
      </c>
      <c r="D36" s="83"/>
      <c r="E36" s="29" t="s">
        <v>1740</v>
      </c>
      <c r="F36" s="30"/>
      <c r="G36" s="31"/>
      <c r="H36" s="28" t="s">
        <v>310</v>
      </c>
      <c r="I36" s="66">
        <v>0.2</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635</v>
      </c>
      <c r="D38" s="83"/>
      <c r="E38" s="29" t="s">
        <v>1741</v>
      </c>
      <c r="F38" s="30"/>
      <c r="G38" s="31"/>
      <c r="H38" s="28" t="s">
        <v>310</v>
      </c>
      <c r="I38" s="66">
        <v>0.2</v>
      </c>
      <c r="J38" s="67"/>
      <c r="K38" s="68"/>
      <c r="L38" s="200"/>
      <c r="M38" s="374"/>
    </row>
    <row r="39" spans="1:13" ht="15" customHeight="1">
      <c r="A39" s="52"/>
      <c r="B39" s="24"/>
      <c r="C39" s="25"/>
      <c r="D39" s="82"/>
      <c r="E39" s="25"/>
      <c r="F39" s="26"/>
      <c r="G39" s="27"/>
      <c r="H39" s="24"/>
      <c r="I39" s="77"/>
      <c r="J39" s="60"/>
      <c r="K39" s="61"/>
      <c r="L39" s="62"/>
      <c r="M39" s="374"/>
    </row>
    <row r="40" spans="1:13" ht="15" customHeight="1">
      <c r="A40" s="53"/>
      <c r="B40" s="28"/>
      <c r="C40" s="72" t="s">
        <v>641</v>
      </c>
      <c r="D40" s="84"/>
      <c r="E40" s="29"/>
      <c r="F40" s="30"/>
      <c r="G40" s="31"/>
      <c r="H40" s="28"/>
      <c r="I40" s="80"/>
      <c r="J40" s="67"/>
      <c r="K40" s="76"/>
      <c r="L40" s="69"/>
      <c r="M40" s="374"/>
    </row>
    <row r="41" spans="1:13" ht="15" customHeight="1">
      <c r="A41" s="52"/>
      <c r="B41" s="24"/>
      <c r="C41" s="25"/>
      <c r="D41" s="82"/>
      <c r="E41" s="25"/>
      <c r="F41" s="26"/>
      <c r="G41" s="27"/>
      <c r="H41" s="24"/>
      <c r="I41" s="59"/>
      <c r="J41" s="60"/>
      <c r="K41" s="61"/>
      <c r="L41" s="62"/>
      <c r="M41" s="374"/>
    </row>
    <row r="42" spans="1:13" ht="15" customHeight="1">
      <c r="A42" s="53"/>
      <c r="B42" s="28"/>
      <c r="C42" s="72"/>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t="str">
        <f>IF(R44&gt;0,R43,IF(AF44&gt;0,CONCATENATE("見積"),IF(R44=0,"")))</f>
        <v/>
      </c>
      <c r="M43" s="374"/>
    </row>
    <row r="44" spans="1:13" ht="15" customHeight="1">
      <c r="A44" s="53"/>
      <c r="B44" s="28"/>
      <c r="C44" s="72"/>
      <c r="D44" s="83"/>
      <c r="E44" s="29"/>
      <c r="F44" s="30"/>
      <c r="G44" s="31"/>
      <c r="H44" s="28"/>
      <c r="I44" s="66"/>
      <c r="J44" s="67"/>
      <c r="K44" s="68"/>
      <c r="L44" s="69"/>
      <c r="M44" s="374"/>
    </row>
    <row r="45" spans="1:13" ht="15" customHeight="1">
      <c r="A45" s="52"/>
      <c r="B45" s="24"/>
      <c r="C45" s="25"/>
      <c r="D45" s="82"/>
      <c r="E45" s="25"/>
      <c r="F45" s="26"/>
      <c r="G45" s="27"/>
      <c r="H45" s="24"/>
      <c r="I45" s="59"/>
      <c r="J45" s="60"/>
      <c r="K45" s="61"/>
      <c r="L45" s="62" t="str">
        <f>IF(R46&gt;0,R45,IF(AF46&gt;0,CONCATENATE("見積"),IF(R46=0,"")))</f>
        <v/>
      </c>
      <c r="M45" s="374"/>
    </row>
    <row r="46" spans="1:13" ht="15" customHeight="1">
      <c r="A46" s="53"/>
      <c r="B46" s="28"/>
      <c r="C46" s="72"/>
      <c r="D46" s="83"/>
      <c r="E46" s="29"/>
      <c r="F46" s="30"/>
      <c r="G46" s="31"/>
      <c r="H46" s="28"/>
      <c r="I46" s="66"/>
      <c r="J46" s="67"/>
      <c r="K46" s="68"/>
      <c r="L46" s="69"/>
      <c r="M46" s="374"/>
    </row>
    <row r="47" spans="1:13" ht="15" customHeight="1">
      <c r="A47" s="52"/>
      <c r="B47" s="24"/>
      <c r="C47" s="25"/>
      <c r="D47" s="82"/>
      <c r="E47" s="25"/>
      <c r="F47" s="26"/>
      <c r="G47" s="27"/>
      <c r="H47" s="24"/>
      <c r="I47" s="59"/>
      <c r="J47" s="60"/>
      <c r="K47" s="61"/>
      <c r="L47" s="62" t="str">
        <f>IF(R48&gt;0,R47,IF(AF48&gt;0,CONCATENATE("見積"),IF(R48=0,"")))</f>
        <v/>
      </c>
      <c r="M47" s="374"/>
    </row>
    <row r="48" spans="1:13" ht="15" customHeight="1">
      <c r="A48" s="53"/>
      <c r="B48" s="28"/>
      <c r="C48" s="72"/>
      <c r="D48" s="83"/>
      <c r="E48" s="29"/>
      <c r="F48" s="30"/>
      <c r="G48" s="31"/>
      <c r="H48" s="28"/>
      <c r="I48" s="66"/>
      <c r="J48" s="67"/>
      <c r="K48" s="68"/>
      <c r="L48" s="69"/>
      <c r="M48" s="374"/>
    </row>
    <row r="49" spans="1:13" ht="15" customHeight="1">
      <c r="A49" s="52"/>
      <c r="B49" s="24"/>
      <c r="C49" s="25"/>
      <c r="D49" s="82"/>
      <c r="E49" s="25"/>
      <c r="F49" s="26"/>
      <c r="G49" s="27"/>
      <c r="H49" s="24"/>
      <c r="I49" s="59"/>
      <c r="J49" s="60"/>
      <c r="K49" s="61"/>
      <c r="L49" s="62" t="str">
        <f>IF(R50&gt;0,R49,IF(AF50&gt;0,CONCATENATE("見積"),IF(R50=0,"")))</f>
        <v/>
      </c>
      <c r="M49" s="374"/>
    </row>
    <row r="50" spans="1:13" ht="15" customHeight="1">
      <c r="A50" s="53"/>
      <c r="B50" s="28"/>
      <c r="C50" s="72"/>
      <c r="D50" s="83"/>
      <c r="E50" s="29"/>
      <c r="F50" s="30"/>
      <c r="G50" s="31"/>
      <c r="H50" s="28"/>
      <c r="I50" s="66"/>
      <c r="J50" s="67"/>
      <c r="K50" s="68"/>
      <c r="L50" s="69"/>
      <c r="M50" s="374"/>
    </row>
    <row r="51" spans="1:13" ht="15" customHeight="1">
      <c r="A51" s="53"/>
      <c r="B51" s="117"/>
      <c r="C51" s="118"/>
      <c r="D51" s="119"/>
      <c r="E51" s="120"/>
      <c r="F51" s="121"/>
      <c r="G51" s="122"/>
      <c r="H51" s="117"/>
      <c r="I51" s="123"/>
      <c r="J51" s="124"/>
      <c r="K51" s="125"/>
      <c r="L51" s="126"/>
      <c r="M51" s="374"/>
    </row>
    <row r="52" spans="1:13" ht="15" customHeight="1">
      <c r="A52" s="53"/>
      <c r="B52" s="117"/>
      <c r="C52" s="118"/>
      <c r="D52" s="119"/>
      <c r="E52" s="120"/>
      <c r="F52" s="121"/>
      <c r="G52" s="122"/>
      <c r="H52" s="117"/>
      <c r="I52" s="123"/>
      <c r="J52" s="124"/>
      <c r="K52" s="125"/>
      <c r="L52" s="126"/>
      <c r="M52" s="374"/>
    </row>
    <row r="53" spans="1:13" ht="15" customHeight="1">
      <c r="A53" s="52"/>
      <c r="B53" s="24"/>
      <c r="C53" s="25"/>
      <c r="D53" s="82"/>
      <c r="E53" s="25"/>
      <c r="F53" s="26"/>
      <c r="G53" s="27"/>
      <c r="H53" s="24"/>
      <c r="I53" s="59"/>
      <c r="J53" s="60"/>
      <c r="K53" s="61"/>
      <c r="L53" s="62" t="str">
        <f>IF(R54&gt;0,R53,IF(AF54&gt;0,CONCATENATE("見積"),IF(R54=0,"")))</f>
        <v/>
      </c>
      <c r="M53" s="374"/>
    </row>
    <row r="54" spans="1:13" ht="15" customHeight="1">
      <c r="A54" s="53"/>
      <c r="B54" s="28"/>
      <c r="C54" s="72"/>
      <c r="D54" s="83"/>
      <c r="E54" s="29"/>
      <c r="F54" s="30"/>
      <c r="G54" s="31"/>
      <c r="H54" s="28"/>
      <c r="I54" s="66"/>
      <c r="J54" s="67"/>
      <c r="K54" s="68"/>
      <c r="L54" s="69"/>
      <c r="M54" s="374"/>
    </row>
    <row r="55" spans="1:13" ht="15" customHeight="1">
      <c r="A55" s="52"/>
      <c r="B55" s="24"/>
      <c r="C55" s="25"/>
      <c r="D55" s="82"/>
      <c r="E55" s="25"/>
      <c r="F55" s="26"/>
      <c r="G55" s="27"/>
      <c r="H55" s="24"/>
      <c r="I55" s="59"/>
      <c r="J55" s="60"/>
      <c r="K55" s="61"/>
      <c r="L55" s="62" t="str">
        <f>IF(R56&gt;0,R55,IF(AF56&gt;0,CONCATENATE("見積"),IF(R56=0,"")))</f>
        <v/>
      </c>
      <c r="M55" s="374"/>
    </row>
    <row r="56" spans="1:13" ht="15" customHeight="1">
      <c r="A56" s="53"/>
      <c r="B56" s="28"/>
      <c r="C56" s="72"/>
      <c r="D56" s="83"/>
      <c r="E56" s="29"/>
      <c r="F56" s="30"/>
      <c r="G56" s="31"/>
      <c r="H56" s="28"/>
      <c r="I56" s="66"/>
      <c r="J56" s="67"/>
      <c r="K56" s="68"/>
      <c r="L56" s="69"/>
      <c r="M56" s="374"/>
    </row>
    <row r="57" spans="1:13" ht="15" customHeight="1">
      <c r="A57" s="52"/>
      <c r="B57" s="24"/>
      <c r="C57" s="25"/>
      <c r="D57" s="82"/>
      <c r="E57" s="25"/>
      <c r="F57" s="26"/>
      <c r="G57" s="27"/>
      <c r="H57" s="24"/>
      <c r="I57" s="59"/>
      <c r="J57" s="60"/>
      <c r="K57" s="61"/>
      <c r="L57" s="62" t="str">
        <f>IF(R58&gt;0,R57,IF(AF58&gt;0,CONCATENATE("見積"),IF(R58=0,"")))</f>
        <v/>
      </c>
      <c r="M57" s="374"/>
    </row>
    <row r="58" spans="1:13" ht="15" customHeight="1">
      <c r="A58" s="53"/>
      <c r="B58" s="28"/>
      <c r="C58" s="72"/>
      <c r="D58" s="83"/>
      <c r="E58" s="29"/>
      <c r="F58" s="30"/>
      <c r="G58" s="31"/>
      <c r="H58" s="28"/>
      <c r="I58" s="66"/>
      <c r="J58" s="67"/>
      <c r="K58" s="68"/>
      <c r="L58" s="69"/>
      <c r="M58" s="374"/>
    </row>
    <row r="59" spans="1:13" ht="15" customHeight="1">
      <c r="A59" s="52"/>
      <c r="B59" s="24"/>
      <c r="C59" s="25"/>
      <c r="D59" s="82"/>
      <c r="E59" s="25"/>
      <c r="F59" s="26"/>
      <c r="G59" s="27"/>
      <c r="H59" s="24"/>
      <c r="I59" s="59"/>
      <c r="J59" s="60"/>
      <c r="K59" s="61"/>
      <c r="L59" s="62" t="str">
        <f>IF(R60&gt;0,R59,IF(AF60&gt;0,CONCATENATE("見積"),IF(R60=0,"")))</f>
        <v/>
      </c>
      <c r="M59" s="374"/>
    </row>
    <row r="60" spans="1:13" ht="15" customHeight="1">
      <c r="A60" s="53"/>
      <c r="B60" s="28"/>
      <c r="C60" s="72"/>
      <c r="D60" s="83"/>
      <c r="E60" s="29"/>
      <c r="F60" s="30"/>
      <c r="G60" s="31"/>
      <c r="H60" s="28"/>
      <c r="I60" s="66"/>
      <c r="J60" s="67"/>
      <c r="K60" s="68"/>
      <c r="L60" s="69"/>
      <c r="M60" s="374"/>
    </row>
    <row r="61" spans="1:13" ht="15" customHeight="1">
      <c r="A61" s="52"/>
      <c r="B61" s="24"/>
      <c r="C61" s="25"/>
      <c r="D61" s="82"/>
      <c r="E61" s="25"/>
      <c r="F61" s="26"/>
      <c r="G61" s="27"/>
      <c r="H61" s="24"/>
      <c r="I61" s="59"/>
      <c r="J61" s="60"/>
      <c r="K61" s="61"/>
      <c r="L61" s="62" t="str">
        <f>IF(R62&gt;0,R61,IF(AF62&gt;0,CONCATENATE("見積"),IF(R62=0,"")))</f>
        <v/>
      </c>
      <c r="M61" s="374"/>
    </row>
    <row r="62" spans="1:13" ht="15" customHeight="1">
      <c r="A62" s="53"/>
      <c r="B62" s="28"/>
      <c r="C62" s="72"/>
      <c r="D62" s="83"/>
      <c r="E62" s="29"/>
      <c r="F62" s="30"/>
      <c r="G62" s="31"/>
      <c r="H62" s="28"/>
      <c r="I62" s="66"/>
      <c r="J62" s="67"/>
      <c r="K62" s="68"/>
      <c r="L62" s="69"/>
      <c r="M62" s="374"/>
    </row>
    <row r="63" spans="1:13" ht="15" customHeight="1">
      <c r="A63" s="52"/>
      <c r="B63" s="24"/>
      <c r="C63" s="25"/>
      <c r="D63" s="82"/>
      <c r="E63" s="25"/>
      <c r="F63" s="26"/>
      <c r="G63" s="27"/>
      <c r="H63" s="24"/>
      <c r="I63" s="59"/>
      <c r="J63" s="60"/>
      <c r="K63" s="61"/>
      <c r="L63" s="62" t="str">
        <f>IF(R64&gt;0,R63,IF(AF64&gt;0,CONCATENATE("見積"),IF(R64=0,"")))</f>
        <v/>
      </c>
      <c r="M63" s="374"/>
    </row>
    <row r="64" spans="1:13" ht="15" customHeight="1">
      <c r="A64" s="53"/>
      <c r="B64" s="28"/>
      <c r="C64" s="72"/>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K1:K2"/>
    <mergeCell ref="L1:L2"/>
    <mergeCell ref="M1:M2"/>
    <mergeCell ref="J1:J2"/>
    <mergeCell ref="B1:D2"/>
    <mergeCell ref="E1:E2"/>
    <mergeCell ref="G1:G2"/>
    <mergeCell ref="H1:H2"/>
    <mergeCell ref="I1:I2"/>
  </mergeCells>
  <phoneticPr fontId="2"/>
  <conditionalFormatting sqref="A3:A66">
    <cfRule type="cellIs" dxfId="909" priority="34" stopIfTrue="1" operator="between">
      <formula>0.9999</formula>
      <formula>1.0001</formula>
    </cfRule>
  </conditionalFormatting>
  <conditionalFormatting sqref="J59:J60">
    <cfRule type="expression" dxfId="908" priority="22" stopIfTrue="1">
      <formula>ISERROR(J59)</formula>
    </cfRule>
  </conditionalFormatting>
  <conditionalFormatting sqref="J8:K8 J10:K10 J12 J14 J16:K16 J18:K18 J20:K20 J22:K22 J24:K24 J26:K26 J28:K28 J30:K30 J32 J34 J36 J38 J40">
    <cfRule type="expression" dxfId="907" priority="13" stopIfTrue="1">
      <formula>ISERROR(J8)</formula>
    </cfRule>
  </conditionalFormatting>
  <conditionalFormatting sqref="K6">
    <cfRule type="expression" dxfId="906" priority="49" stopIfTrue="1">
      <formula>ISERROR(K6)</formula>
    </cfRule>
  </conditionalFormatting>
  <conditionalFormatting sqref="K12:K14">
    <cfRule type="expression" dxfId="905" priority="36" stopIfTrue="1">
      <formula>ISERROR(K12)</formula>
    </cfRule>
  </conditionalFormatting>
  <conditionalFormatting sqref="K32:K40 J41:K64">
    <cfRule type="expression" dxfId="904" priority="23" stopIfTrue="1">
      <formula>ISERROR(J32)</formula>
    </cfRule>
  </conditionalFormatting>
  <conditionalFormatting sqref="K66">
    <cfRule type="expression" dxfId="903" priority="53" stopIfTrue="1">
      <formula>ISERROR(K66)</formula>
    </cfRule>
  </conditionalFormatting>
  <conditionalFormatting sqref="L5">
    <cfRule type="expression" dxfId="902" priority="48" stopIfTrue="1">
      <formula>ISERROR(L5)</formula>
    </cfRule>
  </conditionalFormatting>
  <conditionalFormatting sqref="L7">
    <cfRule type="expression" dxfId="901" priority="9" stopIfTrue="1">
      <formula>ISERROR(L7)</formula>
    </cfRule>
  </conditionalFormatting>
  <conditionalFormatting sqref="L9">
    <cfRule type="expression" dxfId="900" priority="8" stopIfTrue="1">
      <formula>ISERROR(L9)</formula>
    </cfRule>
  </conditionalFormatting>
  <conditionalFormatting sqref="L11">
    <cfRule type="expression" dxfId="899" priority="7" stopIfTrue="1">
      <formula>ISERROR(L11)</formula>
    </cfRule>
  </conditionalFormatting>
  <conditionalFormatting sqref="L13 L15 L25 L39 L41 L43 L45 L47 L49 L53 L55 L57 L59 L61">
    <cfRule type="expression" dxfId="898" priority="40" stopIfTrue="1">
      <formula>ISERROR(L13)</formula>
    </cfRule>
  </conditionalFormatting>
  <conditionalFormatting sqref="L17">
    <cfRule type="expression" dxfId="897" priority="6" stopIfTrue="1">
      <formula>ISERROR(L17)</formula>
    </cfRule>
  </conditionalFormatting>
  <conditionalFormatting sqref="L19">
    <cfRule type="expression" dxfId="896" priority="5" stopIfTrue="1">
      <formula>ISERROR(L19)</formula>
    </cfRule>
  </conditionalFormatting>
  <conditionalFormatting sqref="L21">
    <cfRule type="expression" dxfId="895" priority="4" stopIfTrue="1">
      <formula>ISERROR(L21)</formula>
    </cfRule>
  </conditionalFormatting>
  <conditionalFormatting sqref="L23">
    <cfRule type="expression" dxfId="894" priority="32" stopIfTrue="1">
      <formula>ISERROR(L23)</formula>
    </cfRule>
  </conditionalFormatting>
  <conditionalFormatting sqref="L27">
    <cfRule type="expression" dxfId="893" priority="3" stopIfTrue="1">
      <formula>ISERROR(L27)</formula>
    </cfRule>
  </conditionalFormatting>
  <conditionalFormatting sqref="L29">
    <cfRule type="expression" dxfId="892" priority="2" stopIfTrue="1">
      <formula>ISERROR(L29)</formula>
    </cfRule>
  </conditionalFormatting>
  <conditionalFormatting sqref="L31">
    <cfRule type="expression" dxfId="891" priority="1" stopIfTrue="1">
      <formula>ISERROR(L31)</formula>
    </cfRule>
  </conditionalFormatting>
  <conditionalFormatting sqref="L33 L35 L37">
    <cfRule type="expression" dxfId="890" priority="10" stopIfTrue="1">
      <formula>ISERROR(L33)</formula>
    </cfRule>
  </conditionalFormatting>
  <conditionalFormatting sqref="L63">
    <cfRule type="expression" dxfId="889" priority="45" stopIfTrue="1">
      <formula>ISERROR(L63)</formula>
    </cfRule>
  </conditionalFormatting>
  <conditionalFormatting sqref="N6">
    <cfRule type="expression" dxfId="888" priority="16" stopIfTrue="1">
      <formula>ISERROR(N6)</formula>
    </cfRule>
  </conditionalFormatting>
  <conditionalFormatting sqref="N8:N12 N14 N16 N18 N24 N26 N28 N30 N32">
    <cfRule type="expression" dxfId="887" priority="15" stopIfTrue="1">
      <formula>ISERROR(N8)</formula>
    </cfRule>
  </conditionalFormatting>
  <conditionalFormatting sqref="N20:N22">
    <cfRule type="expression" dxfId="886" priority="14" stopIfTrue="1">
      <formula>ISERROR(N20)</formula>
    </cfRule>
  </conditionalFormatting>
  <conditionalFormatting sqref="N34">
    <cfRule type="expression" dxfId="885" priority="1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74519-845C-4F21-AD59-CF9227FD98A8}">
  <sheetPr>
    <tabColor rgb="FFFFC000"/>
  </sheetPr>
  <dimension ref="A1:N66"/>
  <sheetViews>
    <sheetView showGridLines="0" showZeros="0" view="pageBreakPreview" zoomScale="115" zoomScaleNormal="80" zoomScaleSheetLayoutView="115" workbookViewId="0">
      <pane ySplit="4" topLeftCell="A5" activePane="bottomLeft" state="frozenSplit"/>
      <selection activeCell="H32" sqref="H32"/>
      <selection pane="bottomLeft" activeCell="Q26" sqref="Q2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674</v>
      </c>
      <c r="D3" s="82"/>
      <c r="E3" s="25"/>
      <c r="F3" s="26"/>
      <c r="G3" s="27"/>
      <c r="H3" s="58"/>
      <c r="I3" s="59"/>
      <c r="J3" s="60"/>
      <c r="K3" s="61"/>
      <c r="L3" s="62"/>
      <c r="M3" s="374"/>
      <c r="N3" s="375"/>
    </row>
    <row r="4" spans="1:14" ht="15" customHeight="1">
      <c r="A4" s="53"/>
      <c r="B4" s="22" t="s">
        <v>69</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106</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7.6</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6.1</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308</v>
      </c>
      <c r="F14" s="30"/>
      <c r="G14" s="31"/>
      <c r="H14" s="28" t="s">
        <v>307</v>
      </c>
      <c r="I14" s="66">
        <v>1.1000000000000001</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616</v>
      </c>
      <c r="F16" s="30"/>
      <c r="G16" s="31"/>
      <c r="H16" s="28" t="s">
        <v>307</v>
      </c>
      <c r="I16" s="66">
        <v>0.3</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61</v>
      </c>
      <c r="D18" s="83"/>
      <c r="E18" s="29" t="s">
        <v>305</v>
      </c>
      <c r="F18" s="30"/>
      <c r="G18" s="31"/>
      <c r="H18" s="28" t="s">
        <v>307</v>
      </c>
      <c r="I18" s="66">
        <v>1.6</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61</v>
      </c>
      <c r="D20" s="83"/>
      <c r="E20" s="29" t="s">
        <v>617</v>
      </c>
      <c r="F20" s="30"/>
      <c r="G20" s="31"/>
      <c r="H20" s="28" t="s">
        <v>307</v>
      </c>
      <c r="I20" s="66">
        <v>76.5</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636</v>
      </c>
      <c r="D22" s="83"/>
      <c r="E22" s="29"/>
      <c r="F22" s="30"/>
      <c r="G22" s="31"/>
      <c r="H22" s="28"/>
      <c r="I22" s="66"/>
      <c r="J22" s="67"/>
      <c r="K22" s="68"/>
      <c r="L22" s="69"/>
      <c r="M22" s="374"/>
    </row>
    <row r="23" spans="1:13" ht="15" customHeight="1">
      <c r="A23" s="52"/>
      <c r="B23" s="117"/>
      <c r="C23" s="118"/>
      <c r="D23" s="119"/>
      <c r="E23" s="120"/>
      <c r="F23" s="121"/>
      <c r="G23" s="122"/>
      <c r="H23" s="117"/>
      <c r="I23" s="123"/>
      <c r="J23" s="60"/>
      <c r="K23" s="125"/>
      <c r="L23" s="126"/>
      <c r="M23" s="374"/>
    </row>
    <row r="24" spans="1:13" ht="15" customHeight="1">
      <c r="A24" s="53"/>
      <c r="B24" s="117"/>
      <c r="C24" s="72" t="s">
        <v>634</v>
      </c>
      <c r="D24" s="119"/>
      <c r="E24" s="120"/>
      <c r="F24" s="121"/>
      <c r="G24" s="122"/>
      <c r="H24" s="117"/>
      <c r="I24" s="123"/>
      <c r="J24" s="67"/>
      <c r="K24" s="125"/>
      <c r="L24" s="126"/>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637</v>
      </c>
      <c r="F26" s="30"/>
      <c r="G26" s="31"/>
      <c r="H26" s="28" t="s">
        <v>307</v>
      </c>
      <c r="I26" s="66">
        <v>106</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638</v>
      </c>
      <c r="F28" s="30"/>
      <c r="G28" s="31"/>
      <c r="H28" s="28" t="s">
        <v>307</v>
      </c>
      <c r="I28" s="66">
        <v>7.6</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303</v>
      </c>
      <c r="F30" s="30"/>
      <c r="G30" s="31"/>
      <c r="H30" s="28" t="s">
        <v>307</v>
      </c>
      <c r="I30" s="66">
        <v>6.1</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86</v>
      </c>
      <c r="D32" s="83"/>
      <c r="E32" s="29" t="s">
        <v>308</v>
      </c>
      <c r="F32" s="30"/>
      <c r="G32" s="31"/>
      <c r="H32" s="28" t="s">
        <v>307</v>
      </c>
      <c r="I32" s="66">
        <v>1.1000000000000001</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86</v>
      </c>
      <c r="D34" s="83"/>
      <c r="E34" s="29" t="s">
        <v>616</v>
      </c>
      <c r="F34" s="30"/>
      <c r="G34" s="31"/>
      <c r="H34" s="28" t="s">
        <v>307</v>
      </c>
      <c r="I34" s="66">
        <v>0.3</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86</v>
      </c>
      <c r="D36" s="83"/>
      <c r="E36" s="29" t="s">
        <v>305</v>
      </c>
      <c r="F36" s="30"/>
      <c r="G36" s="31"/>
      <c r="H36" s="28" t="s">
        <v>307</v>
      </c>
      <c r="I36" s="66">
        <v>1.6</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86</v>
      </c>
      <c r="D38" s="83"/>
      <c r="E38" s="29" t="s">
        <v>617</v>
      </c>
      <c r="F38" s="30"/>
      <c r="G38" s="31"/>
      <c r="H38" s="28" t="s">
        <v>307</v>
      </c>
      <c r="I38" s="66">
        <v>76.5</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639</v>
      </c>
      <c r="D40" s="83"/>
      <c r="E40" s="29"/>
      <c r="F40" s="30"/>
      <c r="G40" s="31"/>
      <c r="H40" s="28"/>
      <c r="I40" s="66"/>
      <c r="J40" s="67"/>
      <c r="K40" s="68"/>
      <c r="L40" s="69"/>
      <c r="M40" s="374"/>
    </row>
    <row r="41" spans="1:13" ht="15" customHeight="1">
      <c r="A41" s="52"/>
      <c r="B41" s="24"/>
      <c r="C41" s="25"/>
      <c r="D41" s="82"/>
      <c r="E41" s="25"/>
      <c r="F41" s="26"/>
      <c r="G41" s="27"/>
      <c r="H41" s="24"/>
      <c r="I41" s="59"/>
      <c r="J41" s="60"/>
      <c r="K41" s="61"/>
      <c r="L41" s="62"/>
      <c r="M41" s="374"/>
    </row>
    <row r="42" spans="1:13" ht="15" customHeight="1">
      <c r="A42" s="53"/>
      <c r="B42" s="28"/>
      <c r="C42" s="72" t="s">
        <v>640</v>
      </c>
      <c r="D42" s="83"/>
      <c r="E42" s="29"/>
      <c r="F42" s="30"/>
      <c r="G42" s="31"/>
      <c r="H42" s="28"/>
      <c r="I42" s="66"/>
      <c r="J42" s="67"/>
      <c r="K42" s="68"/>
      <c r="L42" s="69"/>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637</v>
      </c>
      <c r="F44" s="30"/>
      <c r="G44" s="31"/>
      <c r="H44" s="28" t="s">
        <v>307</v>
      </c>
      <c r="I44" s="66">
        <v>106</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85</v>
      </c>
      <c r="D46" s="83"/>
      <c r="E46" s="29" t="s">
        <v>638</v>
      </c>
      <c r="F46" s="30"/>
      <c r="G46" s="31"/>
      <c r="H46" s="28" t="s">
        <v>307</v>
      </c>
      <c r="I46" s="66">
        <v>7.6</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85</v>
      </c>
      <c r="D48" s="83"/>
      <c r="E48" s="29" t="s">
        <v>303</v>
      </c>
      <c r="F48" s="30"/>
      <c r="G48" s="31"/>
      <c r="H48" s="28" t="s">
        <v>307</v>
      </c>
      <c r="I48" s="66">
        <v>6.1</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85</v>
      </c>
      <c r="D50" s="83"/>
      <c r="E50" s="29" t="s">
        <v>308</v>
      </c>
      <c r="F50" s="30"/>
      <c r="G50" s="31"/>
      <c r="H50" s="28" t="s">
        <v>307</v>
      </c>
      <c r="I50" s="66">
        <v>1.1000000000000001</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85</v>
      </c>
      <c r="D52" s="83"/>
      <c r="E52" s="29" t="s">
        <v>616</v>
      </c>
      <c r="F52" s="30"/>
      <c r="G52" s="31"/>
      <c r="H52" s="28" t="s">
        <v>307</v>
      </c>
      <c r="I52" s="66">
        <v>0.3</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85</v>
      </c>
      <c r="D54" s="83"/>
      <c r="E54" s="29" t="s">
        <v>305</v>
      </c>
      <c r="F54" s="30"/>
      <c r="G54" s="31"/>
      <c r="H54" s="28" t="s">
        <v>307</v>
      </c>
      <c r="I54" s="66">
        <v>1.6</v>
      </c>
      <c r="J54" s="67"/>
      <c r="K54" s="68"/>
      <c r="L54" s="200"/>
      <c r="M54" s="374"/>
    </row>
    <row r="55" spans="1:13" ht="15" customHeight="1">
      <c r="A55" s="52"/>
      <c r="B55" s="24"/>
      <c r="C55" s="25"/>
      <c r="D55" s="82"/>
      <c r="E55" s="25"/>
      <c r="F55" s="26"/>
      <c r="G55" s="27"/>
      <c r="H55" s="24"/>
      <c r="I55" s="59"/>
      <c r="J55" s="60"/>
      <c r="K55" s="61"/>
      <c r="L55" s="62"/>
      <c r="M55" s="374"/>
    </row>
    <row r="56" spans="1:13" ht="15" customHeight="1">
      <c r="A56" s="53"/>
      <c r="B56" s="28"/>
      <c r="C56" s="72" t="s">
        <v>85</v>
      </c>
      <c r="D56" s="83"/>
      <c r="E56" s="29" t="s">
        <v>617</v>
      </c>
      <c r="F56" s="30"/>
      <c r="G56" s="31"/>
      <c r="H56" s="28" t="s">
        <v>307</v>
      </c>
      <c r="I56" s="66">
        <v>76.5</v>
      </c>
      <c r="J56" s="67"/>
      <c r="K56" s="68"/>
      <c r="L56" s="200"/>
      <c r="M56" s="374"/>
    </row>
    <row r="57" spans="1:13" ht="15" customHeight="1">
      <c r="A57" s="52"/>
      <c r="B57" s="24"/>
      <c r="C57" s="25"/>
      <c r="D57" s="82"/>
      <c r="E57" s="25"/>
      <c r="F57" s="26"/>
      <c r="G57" s="27"/>
      <c r="H57" s="24"/>
      <c r="I57" s="59"/>
      <c r="J57" s="60"/>
      <c r="K57" s="61"/>
      <c r="L57" s="62"/>
      <c r="M57" s="374"/>
    </row>
    <row r="58" spans="1:13" ht="15" customHeight="1">
      <c r="A58" s="53"/>
      <c r="B58" s="28"/>
      <c r="C58" s="72" t="s">
        <v>635</v>
      </c>
      <c r="D58" s="83"/>
      <c r="E58" s="29" t="s">
        <v>1743</v>
      </c>
      <c r="F58" s="30"/>
      <c r="G58" s="31"/>
      <c r="H58" s="28" t="s">
        <v>310</v>
      </c>
      <c r="I58" s="66">
        <v>6.3</v>
      </c>
      <c r="J58" s="67"/>
      <c r="K58" s="68"/>
      <c r="L58" s="200"/>
      <c r="M58" s="374"/>
    </row>
    <row r="59" spans="1:13" ht="15" customHeight="1">
      <c r="A59" s="52"/>
      <c r="B59" s="24"/>
      <c r="C59" s="25"/>
      <c r="D59" s="82"/>
      <c r="E59" s="25"/>
      <c r="F59" s="26"/>
      <c r="G59" s="27"/>
      <c r="H59" s="24"/>
      <c r="I59" s="59"/>
      <c r="J59" s="60"/>
      <c r="K59" s="61"/>
      <c r="L59" s="62"/>
      <c r="M59" s="374"/>
    </row>
    <row r="60" spans="1:13" ht="15" customHeight="1">
      <c r="A60" s="53"/>
      <c r="B60" s="28"/>
      <c r="C60" s="72" t="s">
        <v>635</v>
      </c>
      <c r="D60" s="83"/>
      <c r="E60" s="29" t="s">
        <v>1741</v>
      </c>
      <c r="F60" s="30"/>
      <c r="G60" s="31"/>
      <c r="H60" s="28" t="s">
        <v>310</v>
      </c>
      <c r="I60" s="66">
        <v>0.6</v>
      </c>
      <c r="J60" s="67"/>
      <c r="K60" s="68"/>
      <c r="L60" s="200"/>
      <c r="M60" s="374"/>
    </row>
    <row r="61" spans="1:13" ht="15" customHeight="1">
      <c r="A61" s="52"/>
      <c r="B61" s="24"/>
      <c r="C61" s="25"/>
      <c r="D61" s="82"/>
      <c r="E61" s="25"/>
      <c r="F61" s="26"/>
      <c r="G61" s="27"/>
      <c r="H61" s="24"/>
      <c r="I61" s="59"/>
      <c r="J61" s="60"/>
      <c r="K61" s="61"/>
      <c r="L61" s="62"/>
      <c r="M61" s="374"/>
    </row>
    <row r="62" spans="1:13" ht="15" customHeight="1">
      <c r="A62" s="53"/>
      <c r="B62" s="28"/>
      <c r="C62" s="72" t="s">
        <v>641</v>
      </c>
      <c r="D62" s="83"/>
      <c r="E62" s="29"/>
      <c r="F62" s="30"/>
      <c r="G62" s="31"/>
      <c r="H62" s="28"/>
      <c r="I62" s="66"/>
      <c r="J62" s="67"/>
      <c r="K62" s="68"/>
      <c r="L62" s="69"/>
      <c r="M62" s="374"/>
    </row>
    <row r="63" spans="1:13" ht="15" customHeight="1">
      <c r="A63" s="52"/>
      <c r="B63" s="117"/>
      <c r="C63" s="118"/>
      <c r="D63" s="119"/>
      <c r="E63" s="120"/>
      <c r="F63" s="121"/>
      <c r="G63" s="122"/>
      <c r="H63" s="117"/>
      <c r="I63" s="123"/>
      <c r="J63" s="124"/>
      <c r="K63" s="125"/>
      <c r="L63" s="126"/>
      <c r="M63" s="374"/>
    </row>
    <row r="64" spans="1:13" ht="15" customHeight="1">
      <c r="A64" s="53"/>
      <c r="B64" s="28"/>
      <c r="C64" s="72"/>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J1:J2"/>
    <mergeCell ref="K1:K2"/>
    <mergeCell ref="L1:L2"/>
    <mergeCell ref="M1:M2"/>
    <mergeCell ref="B1:D2"/>
    <mergeCell ref="E1:E2"/>
    <mergeCell ref="G1:G2"/>
    <mergeCell ref="H1:H2"/>
    <mergeCell ref="I1:I2"/>
  </mergeCells>
  <phoneticPr fontId="2"/>
  <conditionalFormatting sqref="A3:A66">
    <cfRule type="cellIs" dxfId="884" priority="44" stopIfTrue="1" operator="between">
      <formula>0.9999</formula>
      <formula>1.0001</formula>
    </cfRule>
  </conditionalFormatting>
  <conditionalFormatting sqref="J8:K8 J10:K10 J12 J14 J16 J18 J20 J22 J24 J26:K26 J28:K28 J30:K30 J32:K32 J34:K34 J36:K36 J38:K38 J40:K40 J42:K42 J44:K44 J46:K46 J48:K48 J50:K50 J52:K52 J54:K54 J56 J58 J60 J62:K64">
    <cfRule type="expression" dxfId="883" priority="25" stopIfTrue="1">
      <formula>ISERROR(J8)</formula>
    </cfRule>
  </conditionalFormatting>
  <conditionalFormatting sqref="K6">
    <cfRule type="expression" dxfId="882" priority="75" stopIfTrue="1">
      <formula>ISERROR(K6)</formula>
    </cfRule>
  </conditionalFormatting>
  <conditionalFormatting sqref="K12:K16">
    <cfRule type="expression" dxfId="881" priority="35" stopIfTrue="1">
      <formula>ISERROR(K12)</formula>
    </cfRule>
  </conditionalFormatting>
  <conditionalFormatting sqref="K18:K20 K56:K60">
    <cfRule type="expression" dxfId="880" priority="65" stopIfTrue="1">
      <formula>ISERROR(K18)</formula>
    </cfRule>
  </conditionalFormatting>
  <conditionalFormatting sqref="K22:K24">
    <cfRule type="expression" dxfId="879" priority="70" stopIfTrue="1">
      <formula>ISERROR(K22)</formula>
    </cfRule>
  </conditionalFormatting>
  <conditionalFormatting sqref="K66">
    <cfRule type="expression" dxfId="878" priority="79" stopIfTrue="1">
      <formula>ISERROR(K66)</formula>
    </cfRule>
  </conditionalFormatting>
  <conditionalFormatting sqref="L5">
    <cfRule type="expression" dxfId="877" priority="74" stopIfTrue="1">
      <formula>ISERROR(L5)</formula>
    </cfRule>
  </conditionalFormatting>
  <conditionalFormatting sqref="L7">
    <cfRule type="expression" dxfId="876" priority="21" stopIfTrue="1">
      <formula>ISERROR(L7)</formula>
    </cfRule>
  </conditionalFormatting>
  <conditionalFormatting sqref="L9">
    <cfRule type="expression" dxfId="875" priority="20" stopIfTrue="1">
      <formula>ISERROR(L9)</formula>
    </cfRule>
  </conditionalFormatting>
  <conditionalFormatting sqref="L11">
    <cfRule type="expression" dxfId="874" priority="19" stopIfTrue="1">
      <formula>ISERROR(L11)</formula>
    </cfRule>
  </conditionalFormatting>
  <conditionalFormatting sqref="L13">
    <cfRule type="expression" dxfId="873" priority="18" stopIfTrue="1">
      <formula>ISERROR(L13)</formula>
    </cfRule>
  </conditionalFormatting>
  <conditionalFormatting sqref="L15">
    <cfRule type="expression" dxfId="872" priority="17" stopIfTrue="1">
      <formula>ISERROR(L15)</formula>
    </cfRule>
  </conditionalFormatting>
  <conditionalFormatting sqref="L17">
    <cfRule type="expression" dxfId="871" priority="16" stopIfTrue="1">
      <formula>ISERROR(L17)</formula>
    </cfRule>
  </conditionalFormatting>
  <conditionalFormatting sqref="L19">
    <cfRule type="expression" dxfId="870" priority="15" stopIfTrue="1">
      <formula>ISERROR(L19)</formula>
    </cfRule>
  </conditionalFormatting>
  <conditionalFormatting sqref="L21 L41">
    <cfRule type="expression" dxfId="869" priority="66" stopIfTrue="1">
      <formula>ISERROR(L21)</formula>
    </cfRule>
  </conditionalFormatting>
  <conditionalFormatting sqref="L25">
    <cfRule type="expression" dxfId="868" priority="14" stopIfTrue="1">
      <formula>ISERROR(L25)</formula>
    </cfRule>
  </conditionalFormatting>
  <conditionalFormatting sqref="L27">
    <cfRule type="expression" dxfId="867" priority="13" stopIfTrue="1">
      <formula>ISERROR(L27)</formula>
    </cfRule>
  </conditionalFormatting>
  <conditionalFormatting sqref="L29">
    <cfRule type="expression" dxfId="866" priority="12" stopIfTrue="1">
      <formula>ISERROR(L29)</formula>
    </cfRule>
  </conditionalFormatting>
  <conditionalFormatting sqref="L31">
    <cfRule type="expression" dxfId="865" priority="11" stopIfTrue="1">
      <formula>ISERROR(L31)</formula>
    </cfRule>
  </conditionalFormatting>
  <conditionalFormatting sqref="L33">
    <cfRule type="expression" dxfId="864" priority="10" stopIfTrue="1">
      <formula>ISERROR(L33)</formula>
    </cfRule>
  </conditionalFormatting>
  <conditionalFormatting sqref="L35">
    <cfRule type="expression" dxfId="863" priority="9" stopIfTrue="1">
      <formula>ISERROR(L35)</formula>
    </cfRule>
  </conditionalFormatting>
  <conditionalFormatting sqref="L37">
    <cfRule type="expression" dxfId="862" priority="8" stopIfTrue="1">
      <formula>ISERROR(L37)</formula>
    </cfRule>
  </conditionalFormatting>
  <conditionalFormatting sqref="L39">
    <cfRule type="expression" dxfId="861" priority="63" stopIfTrue="1">
      <formula>ISERROR(L39)</formula>
    </cfRule>
  </conditionalFormatting>
  <conditionalFormatting sqref="L43">
    <cfRule type="expression" dxfId="860" priority="7" stopIfTrue="1">
      <formula>ISERROR(L43)</formula>
    </cfRule>
  </conditionalFormatting>
  <conditionalFormatting sqref="L45">
    <cfRule type="expression" dxfId="859" priority="6" stopIfTrue="1">
      <formula>ISERROR(L45)</formula>
    </cfRule>
  </conditionalFormatting>
  <conditionalFormatting sqref="L47">
    <cfRule type="expression" dxfId="858" priority="5" stopIfTrue="1">
      <formula>ISERROR(L47)</formula>
    </cfRule>
  </conditionalFormatting>
  <conditionalFormatting sqref="L49">
    <cfRule type="expression" dxfId="857" priority="4" stopIfTrue="1">
      <formula>ISERROR(L49)</formula>
    </cfRule>
  </conditionalFormatting>
  <conditionalFormatting sqref="L51">
    <cfRule type="expression" dxfId="856" priority="3" stopIfTrue="1">
      <formula>ISERROR(L51)</formula>
    </cfRule>
  </conditionalFormatting>
  <conditionalFormatting sqref="L53">
    <cfRule type="expression" dxfId="855" priority="2" stopIfTrue="1">
      <formula>ISERROR(L53)</formula>
    </cfRule>
  </conditionalFormatting>
  <conditionalFormatting sqref="L55">
    <cfRule type="expression" dxfId="854" priority="1" stopIfTrue="1">
      <formula>ISERROR(L55)</formula>
    </cfRule>
  </conditionalFormatting>
  <conditionalFormatting sqref="L57 L59">
    <cfRule type="expression" dxfId="853" priority="22" stopIfTrue="1">
      <formula>ISERROR(L57)</formula>
    </cfRule>
  </conditionalFormatting>
  <conditionalFormatting sqref="L61">
    <cfRule type="expression" dxfId="852" priority="62" stopIfTrue="1">
      <formula>ISERROR(L61)</formula>
    </cfRule>
  </conditionalFormatting>
  <conditionalFormatting sqref="N6">
    <cfRule type="expression" dxfId="851" priority="28" stopIfTrue="1">
      <formula>ISERROR(N6)</formula>
    </cfRule>
  </conditionalFormatting>
  <conditionalFormatting sqref="N8:N12 N14 N16 N18 N24 N26 N28 N30 N32">
    <cfRule type="expression" dxfId="850" priority="27" stopIfTrue="1">
      <formula>ISERROR(N8)</formula>
    </cfRule>
  </conditionalFormatting>
  <conditionalFormatting sqref="N20:N22">
    <cfRule type="expression" dxfId="849" priority="26" stopIfTrue="1">
      <formula>ISERROR(N20)</formula>
    </cfRule>
  </conditionalFormatting>
  <conditionalFormatting sqref="N34">
    <cfRule type="expression" dxfId="848" priority="29"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E927D-AB6C-4423-B40F-894CBB46004E}">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Q36" sqref="Q3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675</v>
      </c>
      <c r="D3" s="82"/>
      <c r="E3" s="25"/>
      <c r="F3" s="26"/>
      <c r="G3" s="27"/>
      <c r="H3" s="58"/>
      <c r="I3" s="59"/>
      <c r="J3" s="60"/>
      <c r="K3" s="61"/>
      <c r="L3" s="62"/>
      <c r="M3" s="374"/>
      <c r="N3" s="375"/>
    </row>
    <row r="4" spans="1:14" ht="15" customHeight="1">
      <c r="A4" s="53"/>
      <c r="B4" s="22" t="s">
        <v>70</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36.299999999999997</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3.9</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3.5</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308</v>
      </c>
      <c r="F14" s="30"/>
      <c r="G14" s="31"/>
      <c r="H14" s="28" t="s">
        <v>307</v>
      </c>
      <c r="I14" s="66">
        <v>0.2</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305</v>
      </c>
      <c r="F16" s="30"/>
      <c r="G16" s="31"/>
      <c r="H16" s="28" t="s">
        <v>307</v>
      </c>
      <c r="I16" s="66">
        <v>0.1</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61</v>
      </c>
      <c r="D18" s="83"/>
      <c r="E18" s="29" t="s">
        <v>617</v>
      </c>
      <c r="F18" s="30"/>
      <c r="G18" s="31"/>
      <c r="H18" s="28" t="s">
        <v>307</v>
      </c>
      <c r="I18" s="66">
        <v>21.7</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636</v>
      </c>
      <c r="D20" s="83"/>
      <c r="E20" s="29"/>
      <c r="F20" s="30"/>
      <c r="G20" s="31"/>
      <c r="H20" s="28"/>
      <c r="I20" s="66"/>
      <c r="J20" s="67"/>
      <c r="K20" s="68"/>
      <c r="L20" s="69"/>
      <c r="M20" s="374"/>
    </row>
    <row r="21" spans="1:13" ht="15" customHeight="1">
      <c r="A21" s="52"/>
      <c r="B21" s="117"/>
      <c r="C21" s="118"/>
      <c r="D21" s="119"/>
      <c r="E21" s="120"/>
      <c r="F21" s="121"/>
      <c r="G21" s="122"/>
      <c r="H21" s="117"/>
      <c r="I21" s="123"/>
      <c r="J21" s="60"/>
      <c r="K21" s="125"/>
      <c r="L21" s="126"/>
      <c r="M21" s="374"/>
    </row>
    <row r="22" spans="1:13" ht="15" customHeight="1">
      <c r="A22" s="53"/>
      <c r="B22" s="117"/>
      <c r="C22" s="72" t="s">
        <v>634</v>
      </c>
      <c r="D22" s="119"/>
      <c r="E22" s="120"/>
      <c r="F22" s="121"/>
      <c r="G22" s="122"/>
      <c r="H22" s="117"/>
      <c r="I22" s="123"/>
      <c r="J22" s="67"/>
      <c r="K22" s="125"/>
      <c r="L22" s="126"/>
      <c r="M22" s="374"/>
    </row>
    <row r="23" spans="1:13" ht="15" customHeight="1">
      <c r="A23" s="52"/>
      <c r="B23" s="24"/>
      <c r="C23" s="25"/>
      <c r="D23" s="82"/>
      <c r="E23" s="25"/>
      <c r="F23" s="26"/>
      <c r="G23" s="27"/>
      <c r="H23" s="24"/>
      <c r="I23" s="59"/>
      <c r="J23" s="60"/>
      <c r="K23" s="61"/>
      <c r="L23" s="62"/>
      <c r="M23" s="374"/>
    </row>
    <row r="24" spans="1:13" ht="15" customHeight="1">
      <c r="A24" s="53"/>
      <c r="B24" s="28"/>
      <c r="C24" s="72" t="s">
        <v>86</v>
      </c>
      <c r="D24" s="83"/>
      <c r="E24" s="29" t="s">
        <v>637</v>
      </c>
      <c r="F24" s="30"/>
      <c r="G24" s="31"/>
      <c r="H24" s="28" t="s">
        <v>307</v>
      </c>
      <c r="I24" s="66">
        <v>36.299999999999997</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638</v>
      </c>
      <c r="F26" s="30"/>
      <c r="G26" s="31"/>
      <c r="H26" s="28" t="s">
        <v>307</v>
      </c>
      <c r="I26" s="66">
        <v>3.9</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303</v>
      </c>
      <c r="F28" s="30"/>
      <c r="G28" s="31"/>
      <c r="H28" s="28" t="s">
        <v>307</v>
      </c>
      <c r="I28" s="66">
        <v>3.5</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308</v>
      </c>
      <c r="F30" s="30"/>
      <c r="G30" s="31"/>
      <c r="H30" s="28" t="s">
        <v>307</v>
      </c>
      <c r="I30" s="66">
        <v>0.2</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86</v>
      </c>
      <c r="D32" s="83"/>
      <c r="E32" s="29" t="s">
        <v>305</v>
      </c>
      <c r="F32" s="30"/>
      <c r="G32" s="31"/>
      <c r="H32" s="28" t="s">
        <v>307</v>
      </c>
      <c r="I32" s="66">
        <v>0.1</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86</v>
      </c>
      <c r="D34" s="83"/>
      <c r="E34" s="29" t="s">
        <v>617</v>
      </c>
      <c r="F34" s="30"/>
      <c r="G34" s="31"/>
      <c r="H34" s="28" t="s">
        <v>307</v>
      </c>
      <c r="I34" s="66">
        <v>21.7</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639</v>
      </c>
      <c r="D36" s="83"/>
      <c r="E36" s="29"/>
      <c r="F36" s="30"/>
      <c r="G36" s="31"/>
      <c r="H36" s="28"/>
      <c r="I36" s="66"/>
      <c r="J36" s="67"/>
      <c r="K36" s="68"/>
      <c r="L36" s="69"/>
      <c r="M36" s="374"/>
    </row>
    <row r="37" spans="1:13" ht="15" customHeight="1">
      <c r="A37" s="52"/>
      <c r="B37" s="24"/>
      <c r="C37" s="25"/>
      <c r="D37" s="82"/>
      <c r="E37" s="25"/>
      <c r="F37" s="26"/>
      <c r="G37" s="27"/>
      <c r="H37" s="24"/>
      <c r="I37" s="59"/>
      <c r="J37" s="60"/>
      <c r="K37" s="61"/>
      <c r="L37" s="62"/>
      <c r="M37" s="374"/>
    </row>
    <row r="38" spans="1:13" ht="15" customHeight="1">
      <c r="A38" s="53"/>
      <c r="B38" s="28"/>
      <c r="C38" s="72" t="s">
        <v>640</v>
      </c>
      <c r="D38" s="83"/>
      <c r="E38" s="29"/>
      <c r="F38" s="30"/>
      <c r="G38" s="31"/>
      <c r="H38" s="28"/>
      <c r="I38" s="66"/>
      <c r="J38" s="67"/>
      <c r="K38" s="68"/>
      <c r="L38" s="69"/>
      <c r="M38" s="374"/>
    </row>
    <row r="39" spans="1:13" ht="15" customHeight="1">
      <c r="A39" s="52"/>
      <c r="B39" s="24"/>
      <c r="C39" s="25"/>
      <c r="D39" s="82"/>
      <c r="E39" s="25"/>
      <c r="F39" s="26"/>
      <c r="G39" s="27"/>
      <c r="H39" s="24"/>
      <c r="I39" s="59"/>
      <c r="J39" s="60"/>
      <c r="K39" s="61"/>
      <c r="L39" s="62"/>
      <c r="M39" s="374"/>
    </row>
    <row r="40" spans="1:13" ht="15" customHeight="1">
      <c r="A40" s="53"/>
      <c r="B40" s="28"/>
      <c r="C40" s="72" t="s">
        <v>85</v>
      </c>
      <c r="D40" s="83"/>
      <c r="E40" s="29" t="s">
        <v>637</v>
      </c>
      <c r="F40" s="30"/>
      <c r="G40" s="31"/>
      <c r="H40" s="28" t="s">
        <v>307</v>
      </c>
      <c r="I40" s="66">
        <v>36.299999999999997</v>
      </c>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85</v>
      </c>
      <c r="D42" s="83"/>
      <c r="E42" s="29" t="s">
        <v>638</v>
      </c>
      <c r="F42" s="30"/>
      <c r="G42" s="31"/>
      <c r="H42" s="28" t="s">
        <v>307</v>
      </c>
      <c r="I42" s="66">
        <v>3.9</v>
      </c>
      <c r="J42" s="67"/>
      <c r="K42" s="68"/>
      <c r="L42" s="200"/>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303</v>
      </c>
      <c r="F44" s="30"/>
      <c r="G44" s="31"/>
      <c r="H44" s="28" t="s">
        <v>307</v>
      </c>
      <c r="I44" s="66">
        <v>3.5</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85</v>
      </c>
      <c r="D46" s="83"/>
      <c r="E46" s="29" t="s">
        <v>308</v>
      </c>
      <c r="F46" s="30"/>
      <c r="G46" s="31"/>
      <c r="H46" s="28" t="s">
        <v>307</v>
      </c>
      <c r="I46" s="66">
        <v>0.2</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85</v>
      </c>
      <c r="D48" s="83"/>
      <c r="E48" s="29" t="s">
        <v>305</v>
      </c>
      <c r="F48" s="30"/>
      <c r="G48" s="31"/>
      <c r="H48" s="28" t="s">
        <v>307</v>
      </c>
      <c r="I48" s="66">
        <v>0.1</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85</v>
      </c>
      <c r="D50" s="83"/>
      <c r="E50" s="29" t="s">
        <v>617</v>
      </c>
      <c r="F50" s="30"/>
      <c r="G50" s="31"/>
      <c r="H50" s="28" t="s">
        <v>307</v>
      </c>
      <c r="I50" s="66">
        <v>21.7</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635</v>
      </c>
      <c r="D52" s="83"/>
      <c r="E52" s="29" t="s">
        <v>1744</v>
      </c>
      <c r="F52" s="30"/>
      <c r="G52" s="31"/>
      <c r="H52" s="28" t="s">
        <v>310</v>
      </c>
      <c r="I52" s="66">
        <v>2.6</v>
      </c>
      <c r="J52" s="67"/>
      <c r="K52" s="68"/>
      <c r="L52" s="200"/>
      <c r="M52" s="374"/>
    </row>
    <row r="53" spans="1:13" ht="15" customHeight="1">
      <c r="A53" s="52"/>
      <c r="B53" s="24"/>
      <c r="C53" s="25"/>
      <c r="D53" s="82"/>
      <c r="E53" s="25"/>
      <c r="F53" s="26"/>
      <c r="G53" s="27"/>
      <c r="H53" s="24"/>
      <c r="I53" s="59"/>
      <c r="J53" s="60"/>
      <c r="K53" s="61"/>
      <c r="L53" s="62"/>
      <c r="M53" s="374"/>
    </row>
    <row r="54" spans="1:13" ht="15" customHeight="1">
      <c r="A54" s="53"/>
      <c r="B54" s="28"/>
      <c r="C54" s="72" t="s">
        <v>635</v>
      </c>
      <c r="D54" s="83"/>
      <c r="E54" s="29" t="s">
        <v>1741</v>
      </c>
      <c r="F54" s="30"/>
      <c r="G54" s="31"/>
      <c r="H54" s="28" t="s">
        <v>618</v>
      </c>
      <c r="I54" s="66">
        <v>0.2</v>
      </c>
      <c r="J54" s="67"/>
      <c r="K54" s="68"/>
      <c r="L54" s="200"/>
      <c r="M54" s="374"/>
    </row>
    <row r="55" spans="1:13" ht="15" customHeight="1">
      <c r="A55" s="52"/>
      <c r="B55" s="24"/>
      <c r="C55" s="25"/>
      <c r="D55" s="82"/>
      <c r="E55" s="25"/>
      <c r="F55" s="26"/>
      <c r="G55" s="27"/>
      <c r="H55" s="24"/>
      <c r="I55" s="59"/>
      <c r="J55" s="60"/>
      <c r="K55" s="61"/>
      <c r="L55" s="62"/>
      <c r="M55" s="374"/>
    </row>
    <row r="56" spans="1:13" ht="15" customHeight="1">
      <c r="A56" s="53"/>
      <c r="B56" s="28"/>
      <c r="C56" s="72" t="s">
        <v>641</v>
      </c>
      <c r="D56" s="83"/>
      <c r="E56" s="29"/>
      <c r="F56" s="30"/>
      <c r="G56" s="31"/>
      <c r="H56" s="28"/>
      <c r="I56" s="66"/>
      <c r="J56" s="67"/>
      <c r="K56" s="68"/>
      <c r="L56" s="69"/>
      <c r="M56" s="374"/>
    </row>
    <row r="57" spans="1:13" ht="15" customHeight="1">
      <c r="A57" s="52"/>
      <c r="B57" s="117"/>
      <c r="C57" s="118"/>
      <c r="D57" s="119"/>
      <c r="E57" s="120"/>
      <c r="F57" s="121"/>
      <c r="G57" s="122"/>
      <c r="H57" s="117"/>
      <c r="I57" s="123"/>
      <c r="J57" s="60"/>
      <c r="K57" s="125"/>
      <c r="L57" s="126"/>
      <c r="M57" s="374"/>
    </row>
    <row r="58" spans="1:13" ht="15" customHeight="1">
      <c r="A58" s="53"/>
      <c r="B58" s="28"/>
      <c r="C58" s="72"/>
      <c r="D58" s="83"/>
      <c r="E58" s="29"/>
      <c r="F58" s="30"/>
      <c r="G58" s="31"/>
      <c r="H58" s="28"/>
      <c r="I58" s="66"/>
      <c r="J58" s="67"/>
      <c r="K58" s="68"/>
      <c r="L58" s="69"/>
      <c r="M58" s="374"/>
    </row>
    <row r="59" spans="1:13" ht="15" customHeight="1">
      <c r="A59" s="52"/>
      <c r="B59" s="117"/>
      <c r="C59" s="118"/>
      <c r="D59" s="119"/>
      <c r="E59" s="120"/>
      <c r="F59" s="121"/>
      <c r="G59" s="122"/>
      <c r="H59" s="117"/>
      <c r="I59" s="123"/>
      <c r="J59" s="60"/>
      <c r="K59" s="125"/>
      <c r="L59" s="126"/>
      <c r="M59" s="374"/>
    </row>
    <row r="60" spans="1:13" ht="15" customHeight="1">
      <c r="A60" s="53"/>
      <c r="B60" s="28"/>
      <c r="C60" s="72"/>
      <c r="D60" s="83"/>
      <c r="E60" s="29"/>
      <c r="F60" s="30"/>
      <c r="G60" s="31"/>
      <c r="H60" s="28"/>
      <c r="I60" s="66"/>
      <c r="J60" s="67"/>
      <c r="K60" s="68"/>
      <c r="L60" s="69"/>
      <c r="M60" s="374"/>
    </row>
    <row r="61" spans="1:13" ht="15" customHeight="1">
      <c r="A61" s="52"/>
      <c r="B61" s="117"/>
      <c r="C61" s="118"/>
      <c r="D61" s="119"/>
      <c r="E61" s="120"/>
      <c r="F61" s="121"/>
      <c r="G61" s="122"/>
      <c r="H61" s="117"/>
      <c r="I61" s="123"/>
      <c r="J61" s="60"/>
      <c r="K61" s="125"/>
      <c r="L61" s="126"/>
      <c r="M61" s="374"/>
    </row>
    <row r="62" spans="1:13" ht="15" customHeight="1">
      <c r="A62" s="53"/>
      <c r="B62" s="28"/>
      <c r="C62" s="72"/>
      <c r="D62" s="83"/>
      <c r="E62" s="29"/>
      <c r="F62" s="30"/>
      <c r="G62" s="31"/>
      <c r="H62" s="28"/>
      <c r="I62" s="66"/>
      <c r="J62" s="67"/>
      <c r="K62" s="68"/>
      <c r="L62" s="69"/>
      <c r="M62" s="374"/>
    </row>
    <row r="63" spans="1:13" ht="15" customHeight="1">
      <c r="A63" s="52"/>
      <c r="B63" s="117"/>
      <c r="C63" s="118"/>
      <c r="D63" s="119"/>
      <c r="E63" s="120"/>
      <c r="F63" s="121"/>
      <c r="G63" s="122"/>
      <c r="H63" s="117"/>
      <c r="I63" s="123"/>
      <c r="J63" s="60"/>
      <c r="K63" s="125"/>
      <c r="L63" s="126"/>
      <c r="M63" s="374"/>
    </row>
    <row r="64" spans="1:13" ht="15" customHeight="1">
      <c r="A64" s="53"/>
      <c r="B64" s="117"/>
      <c r="C64" s="118"/>
      <c r="D64" s="119"/>
      <c r="E64" s="120"/>
      <c r="F64" s="121"/>
      <c r="G64" s="122"/>
      <c r="H64" s="117"/>
      <c r="I64" s="123"/>
      <c r="J64" s="67">
        <f>ROUNDDOWN($N$4*N64,0)</f>
        <v>0</v>
      </c>
      <c r="K64" s="125"/>
      <c r="L64" s="126"/>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J1:J2"/>
    <mergeCell ref="K1:K2"/>
    <mergeCell ref="L1:L2"/>
    <mergeCell ref="M1:M2"/>
    <mergeCell ref="B1:D2"/>
    <mergeCell ref="E1:E2"/>
    <mergeCell ref="G1:G2"/>
    <mergeCell ref="H1:H2"/>
    <mergeCell ref="I1:I2"/>
  </mergeCells>
  <phoneticPr fontId="2"/>
  <conditionalFormatting sqref="A3:A66">
    <cfRule type="cellIs" dxfId="847" priority="29" stopIfTrue="1" operator="between">
      <formula>0.9999</formula>
      <formula>1.0001</formula>
    </cfRule>
  </conditionalFormatting>
  <conditionalFormatting sqref="J8:K8 J10:K10 J12 J14 J16 J18 J20 J22 J24:K24 J26:K26 J28:K28 J30:K30 J32:K32 J34:K34 J36:K36 J38:K38 J40:K40 J42:K42 J44:K44 J46:K46 J48:K48 J50 J52 J54 J56 J58 J60 J62 J64">
    <cfRule type="expression" dxfId="846" priority="22" stopIfTrue="1">
      <formula>ISERROR(J8)</formula>
    </cfRule>
  </conditionalFormatting>
  <conditionalFormatting sqref="K6">
    <cfRule type="expression" dxfId="845" priority="108" stopIfTrue="1">
      <formula>ISERROR(K6)</formula>
    </cfRule>
  </conditionalFormatting>
  <conditionalFormatting sqref="K12:K14">
    <cfRule type="expression" dxfId="844" priority="68" stopIfTrue="1">
      <formula>ISERROR(K12)</formula>
    </cfRule>
  </conditionalFormatting>
  <conditionalFormatting sqref="K16:K18 K50:K54">
    <cfRule type="expression" dxfId="843" priority="98" stopIfTrue="1">
      <formula>ISERROR(K16)</formula>
    </cfRule>
  </conditionalFormatting>
  <conditionalFormatting sqref="K20:K22 K56:K64">
    <cfRule type="expression" dxfId="842" priority="103" stopIfTrue="1">
      <formula>ISERROR(K20)</formula>
    </cfRule>
  </conditionalFormatting>
  <conditionalFormatting sqref="K66">
    <cfRule type="expression" dxfId="841" priority="30" stopIfTrue="1">
      <formula>ISERROR(K66)</formula>
    </cfRule>
  </conditionalFormatting>
  <conditionalFormatting sqref="L5">
    <cfRule type="expression" dxfId="840" priority="107" stopIfTrue="1">
      <formula>ISERROR(L5)</formula>
    </cfRule>
  </conditionalFormatting>
  <conditionalFormatting sqref="L7">
    <cfRule type="expression" dxfId="839" priority="18" stopIfTrue="1">
      <formula>ISERROR(L7)</formula>
    </cfRule>
  </conditionalFormatting>
  <conditionalFormatting sqref="L9">
    <cfRule type="expression" dxfId="838" priority="17" stopIfTrue="1">
      <formula>ISERROR(L9)</formula>
    </cfRule>
  </conditionalFormatting>
  <conditionalFormatting sqref="L11">
    <cfRule type="expression" dxfId="837" priority="16" stopIfTrue="1">
      <formula>ISERROR(L11)</formula>
    </cfRule>
  </conditionalFormatting>
  <conditionalFormatting sqref="L13">
    <cfRule type="expression" dxfId="836" priority="15" stopIfTrue="1">
      <formula>ISERROR(L13)</formula>
    </cfRule>
  </conditionalFormatting>
  <conditionalFormatting sqref="L15">
    <cfRule type="expression" dxfId="835" priority="14" stopIfTrue="1">
      <formula>ISERROR(L15)</formula>
    </cfRule>
  </conditionalFormatting>
  <conditionalFormatting sqref="L17">
    <cfRule type="expression" dxfId="834" priority="13" stopIfTrue="1">
      <formula>ISERROR(L17)</formula>
    </cfRule>
  </conditionalFormatting>
  <conditionalFormatting sqref="L19 L37">
    <cfRule type="expression" dxfId="833" priority="99" stopIfTrue="1">
      <formula>ISERROR(L19)</formula>
    </cfRule>
  </conditionalFormatting>
  <conditionalFormatting sqref="L23">
    <cfRule type="expression" dxfId="832" priority="12" stopIfTrue="1">
      <formula>ISERROR(L23)</formula>
    </cfRule>
  </conditionalFormatting>
  <conditionalFormatting sqref="L25">
    <cfRule type="expression" dxfId="831" priority="11" stopIfTrue="1">
      <formula>ISERROR(L25)</formula>
    </cfRule>
  </conditionalFormatting>
  <conditionalFormatting sqref="L27">
    <cfRule type="expression" dxfId="830" priority="10" stopIfTrue="1">
      <formula>ISERROR(L27)</formula>
    </cfRule>
  </conditionalFormatting>
  <conditionalFormatting sqref="L29">
    <cfRule type="expression" dxfId="829" priority="9" stopIfTrue="1">
      <formula>ISERROR(L29)</formula>
    </cfRule>
  </conditionalFormatting>
  <conditionalFormatting sqref="L31">
    <cfRule type="expression" dxfId="828" priority="8" stopIfTrue="1">
      <formula>ISERROR(L31)</formula>
    </cfRule>
  </conditionalFormatting>
  <conditionalFormatting sqref="L33">
    <cfRule type="expression" dxfId="827" priority="7" stopIfTrue="1">
      <formula>ISERROR(L33)</formula>
    </cfRule>
  </conditionalFormatting>
  <conditionalFormatting sqref="L35">
    <cfRule type="expression" dxfId="826" priority="96" stopIfTrue="1">
      <formula>ISERROR(L35)</formula>
    </cfRule>
  </conditionalFormatting>
  <conditionalFormatting sqref="L39">
    <cfRule type="expression" dxfId="825" priority="6" stopIfTrue="1">
      <formula>ISERROR(L39)</formula>
    </cfRule>
  </conditionalFormatting>
  <conditionalFormatting sqref="L41">
    <cfRule type="expression" dxfId="824" priority="5" stopIfTrue="1">
      <formula>ISERROR(L41)</formula>
    </cfRule>
  </conditionalFormatting>
  <conditionalFormatting sqref="L43">
    <cfRule type="expression" dxfId="823" priority="4" stopIfTrue="1">
      <formula>ISERROR(L43)</formula>
    </cfRule>
  </conditionalFormatting>
  <conditionalFormatting sqref="L45">
    <cfRule type="expression" dxfId="822" priority="3" stopIfTrue="1">
      <formula>ISERROR(L45)</formula>
    </cfRule>
  </conditionalFormatting>
  <conditionalFormatting sqref="L47">
    <cfRule type="expression" dxfId="821" priority="2" stopIfTrue="1">
      <formula>ISERROR(L47)</formula>
    </cfRule>
  </conditionalFormatting>
  <conditionalFormatting sqref="L49">
    <cfRule type="expression" dxfId="820" priority="1" stopIfTrue="1">
      <formula>ISERROR(L49)</formula>
    </cfRule>
  </conditionalFormatting>
  <conditionalFormatting sqref="L51 L53">
    <cfRule type="expression" dxfId="819" priority="19" stopIfTrue="1">
      <formula>ISERROR(L51)</formula>
    </cfRule>
  </conditionalFormatting>
  <conditionalFormatting sqref="L55">
    <cfRule type="expression" dxfId="818" priority="95" stopIfTrue="1">
      <formula>ISERROR(L55)</formula>
    </cfRule>
  </conditionalFormatting>
  <conditionalFormatting sqref="N6">
    <cfRule type="expression" dxfId="817" priority="25" stopIfTrue="1">
      <formula>ISERROR(N6)</formula>
    </cfRule>
  </conditionalFormatting>
  <conditionalFormatting sqref="N8:N12 N14 N16 N18 N24 N26 N28 N30 N32">
    <cfRule type="expression" dxfId="816" priority="24" stopIfTrue="1">
      <formula>ISERROR(N8)</formula>
    </cfRule>
  </conditionalFormatting>
  <conditionalFormatting sqref="N20:N22">
    <cfRule type="expression" dxfId="815" priority="23" stopIfTrue="1">
      <formula>ISERROR(N20)</formula>
    </cfRule>
  </conditionalFormatting>
  <conditionalFormatting sqref="N34">
    <cfRule type="expression" dxfId="814" priority="2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1E0A-0D89-4DC1-B138-9E6F1315418F}">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R56" sqref="R5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676</v>
      </c>
      <c r="D3" s="82"/>
      <c r="E3" s="25"/>
      <c r="F3" s="26"/>
      <c r="G3" s="27"/>
      <c r="H3" s="58"/>
      <c r="I3" s="59"/>
      <c r="J3" s="60"/>
      <c r="K3" s="61"/>
      <c r="L3" s="62"/>
      <c r="M3" s="374"/>
      <c r="N3" s="375"/>
    </row>
    <row r="4" spans="1:14" ht="15" customHeight="1">
      <c r="A4" s="53"/>
      <c r="B4" s="22" t="s">
        <v>71</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55</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5.4</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3.2</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305</v>
      </c>
      <c r="F14" s="30"/>
      <c r="G14" s="31"/>
      <c r="H14" s="28" t="s">
        <v>307</v>
      </c>
      <c r="I14" s="66">
        <v>0.2</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617</v>
      </c>
      <c r="F16" s="30"/>
      <c r="G16" s="31"/>
      <c r="H16" s="28" t="s">
        <v>307</v>
      </c>
      <c r="I16" s="66">
        <v>37.6</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636</v>
      </c>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t="s">
        <v>634</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86</v>
      </c>
      <c r="D22" s="83"/>
      <c r="E22" s="29" t="s">
        <v>637</v>
      </c>
      <c r="F22" s="30"/>
      <c r="G22" s="31"/>
      <c r="H22" s="28" t="s">
        <v>307</v>
      </c>
      <c r="I22" s="66">
        <v>55</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86</v>
      </c>
      <c r="D24" s="83"/>
      <c r="E24" s="29" t="s">
        <v>638</v>
      </c>
      <c r="F24" s="30"/>
      <c r="G24" s="31"/>
      <c r="H24" s="28" t="s">
        <v>307</v>
      </c>
      <c r="I24" s="66">
        <v>5.4</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303</v>
      </c>
      <c r="F26" s="30"/>
      <c r="G26" s="31"/>
      <c r="H26" s="28" t="s">
        <v>307</v>
      </c>
      <c r="I26" s="66">
        <v>3.2</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305</v>
      </c>
      <c r="F28" s="30"/>
      <c r="G28" s="31"/>
      <c r="H28" s="28" t="s">
        <v>307</v>
      </c>
      <c r="I28" s="66">
        <v>0.2</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617</v>
      </c>
      <c r="F30" s="30"/>
      <c r="G30" s="31"/>
      <c r="H30" s="28" t="s">
        <v>307</v>
      </c>
      <c r="I30" s="66">
        <v>37.6</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639</v>
      </c>
      <c r="D32" s="83"/>
      <c r="E32" s="29"/>
      <c r="F32" s="30"/>
      <c r="G32" s="31"/>
      <c r="H32" s="28"/>
      <c r="I32" s="66"/>
      <c r="J32" s="67"/>
      <c r="K32" s="68"/>
      <c r="L32" s="69"/>
      <c r="M32" s="374"/>
    </row>
    <row r="33" spans="1:13" ht="15" customHeight="1">
      <c r="A33" s="52"/>
      <c r="B33" s="24"/>
      <c r="C33" s="25"/>
      <c r="D33" s="82"/>
      <c r="E33" s="25"/>
      <c r="F33" s="26"/>
      <c r="G33" s="27"/>
      <c r="H33" s="24"/>
      <c r="I33" s="59"/>
      <c r="J33" s="60"/>
      <c r="K33" s="61"/>
      <c r="L33" s="62"/>
      <c r="M33" s="374"/>
    </row>
    <row r="34" spans="1:13" ht="15" customHeight="1">
      <c r="A34" s="53"/>
      <c r="B34" s="28"/>
      <c r="C34" s="72" t="s">
        <v>640</v>
      </c>
      <c r="D34" s="83"/>
      <c r="E34" s="29"/>
      <c r="F34" s="30"/>
      <c r="G34" s="31"/>
      <c r="H34" s="28"/>
      <c r="I34" s="66"/>
      <c r="J34" s="67"/>
      <c r="K34" s="68"/>
      <c r="L34" s="69"/>
      <c r="M34" s="374"/>
    </row>
    <row r="35" spans="1:13" ht="15" customHeight="1">
      <c r="A35" s="52"/>
      <c r="B35" s="24"/>
      <c r="C35" s="25"/>
      <c r="D35" s="82"/>
      <c r="E35" s="25"/>
      <c r="F35" s="26"/>
      <c r="G35" s="27"/>
      <c r="H35" s="24"/>
      <c r="I35" s="59"/>
      <c r="J35" s="60"/>
      <c r="K35" s="61"/>
      <c r="L35" s="62"/>
      <c r="M35" s="374"/>
    </row>
    <row r="36" spans="1:13" ht="15" customHeight="1">
      <c r="A36" s="53"/>
      <c r="B36" s="28"/>
      <c r="C36" s="72" t="s">
        <v>85</v>
      </c>
      <c r="D36" s="83"/>
      <c r="E36" s="29" t="s">
        <v>637</v>
      </c>
      <c r="F36" s="30"/>
      <c r="G36" s="31"/>
      <c r="H36" s="28" t="s">
        <v>307</v>
      </c>
      <c r="I36" s="66">
        <v>55</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85</v>
      </c>
      <c r="D38" s="83"/>
      <c r="E38" s="29" t="s">
        <v>638</v>
      </c>
      <c r="F38" s="30"/>
      <c r="G38" s="31"/>
      <c r="H38" s="28" t="s">
        <v>307</v>
      </c>
      <c r="I38" s="66">
        <v>5.4</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85</v>
      </c>
      <c r="D40" s="83"/>
      <c r="E40" s="29" t="s">
        <v>303</v>
      </c>
      <c r="F40" s="30"/>
      <c r="G40" s="31"/>
      <c r="H40" s="28" t="s">
        <v>307</v>
      </c>
      <c r="I40" s="66">
        <v>3.2</v>
      </c>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85</v>
      </c>
      <c r="D42" s="83"/>
      <c r="E42" s="29" t="s">
        <v>305</v>
      </c>
      <c r="F42" s="30"/>
      <c r="G42" s="31"/>
      <c r="H42" s="28" t="s">
        <v>307</v>
      </c>
      <c r="I42" s="66">
        <v>0.2</v>
      </c>
      <c r="J42" s="67"/>
      <c r="K42" s="68"/>
      <c r="L42" s="200"/>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617</v>
      </c>
      <c r="F44" s="30"/>
      <c r="G44" s="31"/>
      <c r="H44" s="28" t="s">
        <v>307</v>
      </c>
      <c r="I44" s="66">
        <v>37.6</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635</v>
      </c>
      <c r="D46" s="83"/>
      <c r="E46" s="29" t="s">
        <v>1742</v>
      </c>
      <c r="F46" s="30"/>
      <c r="G46" s="31"/>
      <c r="H46" s="28" t="s">
        <v>310</v>
      </c>
      <c r="I46" s="66">
        <v>1.8</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635</v>
      </c>
      <c r="D48" s="83"/>
      <c r="E48" s="29" t="s">
        <v>1740</v>
      </c>
      <c r="F48" s="30"/>
      <c r="G48" s="31"/>
      <c r="H48" s="28" t="s">
        <v>310</v>
      </c>
      <c r="I48" s="66">
        <v>1.3</v>
      </c>
      <c r="J48" s="67"/>
      <c r="K48" s="68"/>
      <c r="L48" s="200"/>
      <c r="M48" s="374"/>
    </row>
    <row r="49" spans="1:13" ht="15" customHeight="1">
      <c r="A49" s="52"/>
      <c r="B49" s="24"/>
      <c r="C49" s="25"/>
      <c r="D49" s="82"/>
      <c r="E49" s="25"/>
      <c r="F49" s="26"/>
      <c r="G49" s="27"/>
      <c r="H49" s="24"/>
      <c r="I49" s="59"/>
      <c r="J49" s="60"/>
      <c r="K49" s="61"/>
      <c r="L49" s="62"/>
      <c r="M49" s="374"/>
    </row>
    <row r="50" spans="1:13" ht="15" customHeight="1">
      <c r="A50" s="53"/>
      <c r="B50" s="28"/>
      <c r="C50" s="72" t="s">
        <v>635</v>
      </c>
      <c r="D50" s="83"/>
      <c r="E50" s="29" t="s">
        <v>1741</v>
      </c>
      <c r="F50" s="30"/>
      <c r="G50" s="31"/>
      <c r="H50" s="28" t="s">
        <v>310</v>
      </c>
      <c r="I50" s="66">
        <v>0.4</v>
      </c>
      <c r="J50" s="67"/>
      <c r="K50" s="68"/>
      <c r="L50" s="200"/>
      <c r="M50" s="374"/>
    </row>
    <row r="51" spans="1:13" ht="15" customHeight="1">
      <c r="A51" s="52"/>
      <c r="B51" s="24"/>
      <c r="C51" s="25"/>
      <c r="D51" s="82"/>
      <c r="E51" s="25"/>
      <c r="F51" s="26"/>
      <c r="G51" s="27"/>
      <c r="H51" s="24"/>
      <c r="I51" s="59"/>
      <c r="J51" s="60"/>
      <c r="K51" s="61"/>
      <c r="L51" s="62"/>
      <c r="M51" s="374"/>
    </row>
    <row r="52" spans="1:13" ht="15" customHeight="1">
      <c r="A52" s="53"/>
      <c r="B52" s="28"/>
      <c r="C52" s="72" t="s">
        <v>641</v>
      </c>
      <c r="D52" s="83"/>
      <c r="E52" s="29"/>
      <c r="F52" s="30"/>
      <c r="G52" s="31"/>
      <c r="H52" s="28"/>
      <c r="I52" s="66"/>
      <c r="J52" s="67"/>
      <c r="K52" s="68"/>
      <c r="L52" s="69"/>
      <c r="M52" s="374"/>
    </row>
    <row r="53" spans="1:13" ht="15" customHeight="1">
      <c r="A53" s="52"/>
      <c r="B53" s="117"/>
      <c r="C53" s="118"/>
      <c r="D53" s="119"/>
      <c r="E53" s="120"/>
      <c r="F53" s="121"/>
      <c r="G53" s="122"/>
      <c r="H53" s="117"/>
      <c r="I53" s="123"/>
      <c r="J53" s="124"/>
      <c r="K53" s="125"/>
      <c r="L53" s="126"/>
      <c r="M53" s="374"/>
    </row>
    <row r="54" spans="1:13" ht="15" customHeight="1">
      <c r="A54" s="53"/>
      <c r="B54" s="28"/>
      <c r="C54" s="72"/>
      <c r="D54" s="83"/>
      <c r="E54" s="29"/>
      <c r="F54" s="30"/>
      <c r="G54" s="31"/>
      <c r="H54" s="28"/>
      <c r="I54" s="66"/>
      <c r="J54" s="67"/>
      <c r="K54" s="68"/>
      <c r="L54" s="69"/>
      <c r="M54" s="374"/>
    </row>
    <row r="55" spans="1:13" ht="15" customHeight="1">
      <c r="A55" s="52"/>
      <c r="B55" s="117"/>
      <c r="C55" s="118"/>
      <c r="D55" s="119"/>
      <c r="E55" s="120"/>
      <c r="F55" s="121"/>
      <c r="G55" s="122"/>
      <c r="H55" s="117"/>
      <c r="I55" s="123"/>
      <c r="J55" s="124"/>
      <c r="K55" s="125"/>
      <c r="L55" s="126"/>
      <c r="M55" s="374"/>
    </row>
    <row r="56" spans="1:13" ht="15" customHeight="1">
      <c r="A56" s="53"/>
      <c r="B56" s="117"/>
      <c r="C56" s="118"/>
      <c r="D56" s="119"/>
      <c r="E56" s="120"/>
      <c r="F56" s="121"/>
      <c r="G56" s="122"/>
      <c r="H56" s="117"/>
      <c r="I56" s="123"/>
      <c r="J56" s="124"/>
      <c r="K56" s="125"/>
      <c r="L56" s="126"/>
      <c r="M56" s="374"/>
    </row>
    <row r="57" spans="1:13" ht="15" customHeight="1">
      <c r="A57" s="52"/>
      <c r="B57" s="24"/>
      <c r="C57" s="25"/>
      <c r="D57" s="82"/>
      <c r="E57" s="25"/>
      <c r="F57" s="26"/>
      <c r="G57" s="27"/>
      <c r="H57" s="24"/>
      <c r="I57" s="59"/>
      <c r="J57" s="60"/>
      <c r="K57" s="61"/>
      <c r="L57" s="62" t="str">
        <f>IF(R58&gt;0,R57,IF(AF58&gt;0,CONCATENATE("見積"),IF(R58=0,"")))</f>
        <v/>
      </c>
      <c r="M57" s="374"/>
    </row>
    <row r="58" spans="1:13" ht="15" customHeight="1">
      <c r="A58" s="53"/>
      <c r="B58" s="28"/>
      <c r="C58" s="72"/>
      <c r="D58" s="83"/>
      <c r="E58" s="29"/>
      <c r="F58" s="30"/>
      <c r="G58" s="31"/>
      <c r="H58" s="28"/>
      <c r="I58" s="66"/>
      <c r="J58" s="67"/>
      <c r="K58" s="68"/>
      <c r="L58" s="69"/>
      <c r="M58" s="374"/>
    </row>
    <row r="59" spans="1:13" ht="15" customHeight="1">
      <c r="A59" s="52"/>
      <c r="B59" s="24"/>
      <c r="C59" s="25"/>
      <c r="D59" s="82"/>
      <c r="E59" s="25"/>
      <c r="F59" s="26"/>
      <c r="G59" s="27"/>
      <c r="H59" s="24"/>
      <c r="I59" s="59"/>
      <c r="J59" s="60"/>
      <c r="K59" s="61"/>
      <c r="L59" s="62" t="str">
        <f>IF(R60&gt;0,R59,IF(AF60&gt;0,CONCATENATE("見積"),IF(R60=0,"")))</f>
        <v/>
      </c>
      <c r="M59" s="374"/>
    </row>
    <row r="60" spans="1:13" ht="15" customHeight="1">
      <c r="A60" s="53"/>
      <c r="B60" s="28"/>
      <c r="C60" s="72"/>
      <c r="D60" s="83"/>
      <c r="E60" s="29"/>
      <c r="F60" s="30"/>
      <c r="G60" s="31"/>
      <c r="H60" s="28"/>
      <c r="I60" s="66"/>
      <c r="J60" s="67"/>
      <c r="K60" s="68"/>
      <c r="L60" s="69"/>
      <c r="M60" s="374"/>
    </row>
    <row r="61" spans="1:13" ht="15" customHeight="1">
      <c r="A61" s="52"/>
      <c r="B61" s="117"/>
      <c r="C61" s="118"/>
      <c r="D61" s="119"/>
      <c r="E61" s="120"/>
      <c r="F61" s="121"/>
      <c r="G61" s="122"/>
      <c r="H61" s="117"/>
      <c r="I61" s="123"/>
      <c r="J61" s="124"/>
      <c r="K61" s="125"/>
      <c r="L61" s="126"/>
      <c r="M61" s="374"/>
    </row>
    <row r="62" spans="1:13" ht="15" customHeight="1">
      <c r="A62" s="53"/>
      <c r="B62" s="117"/>
      <c r="C62" s="118"/>
      <c r="D62" s="119"/>
      <c r="E62" s="120"/>
      <c r="F62" s="121"/>
      <c r="G62" s="122"/>
      <c r="H62" s="117"/>
      <c r="I62" s="123"/>
      <c r="J62" s="124"/>
      <c r="K62" s="125"/>
      <c r="L62" s="126"/>
      <c r="M62" s="374"/>
    </row>
    <row r="63" spans="1:13" ht="15" customHeight="1">
      <c r="A63" s="52"/>
      <c r="B63" s="24"/>
      <c r="C63" s="25"/>
      <c r="D63" s="82"/>
      <c r="E63" s="25"/>
      <c r="F63" s="26"/>
      <c r="G63" s="27"/>
      <c r="H63" s="24"/>
      <c r="I63" s="59"/>
      <c r="J63" s="60"/>
      <c r="K63" s="61"/>
      <c r="L63" s="62" t="str">
        <f>IF(R64&gt;0,R63,IF(AF64&gt;0,CONCATENATE("見積"),IF(R64=0,"")))</f>
        <v/>
      </c>
      <c r="M63" s="374"/>
    </row>
    <row r="64" spans="1:13" ht="15" customHeight="1">
      <c r="A64" s="53"/>
      <c r="B64" s="28"/>
      <c r="C64" s="72"/>
      <c r="D64" s="83"/>
      <c r="E64" s="29"/>
      <c r="F64" s="30"/>
      <c r="G64" s="31"/>
      <c r="H64" s="28"/>
      <c r="I64" s="66"/>
      <c r="J64" s="67"/>
      <c r="K64" s="68"/>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K1:K2"/>
    <mergeCell ref="L1:L2"/>
    <mergeCell ref="M1:M2"/>
    <mergeCell ref="J1:J2"/>
    <mergeCell ref="B1:D2"/>
    <mergeCell ref="E1:E2"/>
    <mergeCell ref="G1:G2"/>
    <mergeCell ref="H1:H2"/>
    <mergeCell ref="I1:I2"/>
  </mergeCells>
  <phoneticPr fontId="2"/>
  <conditionalFormatting sqref="A3:A66">
    <cfRule type="cellIs" dxfId="813" priority="45" stopIfTrue="1" operator="between">
      <formula>0.9999</formula>
      <formula>1.0001</formula>
    </cfRule>
  </conditionalFormatting>
  <conditionalFormatting sqref="J8:K8 J10:K10 J12:K12 J14 J16 J18:K18 J20:K20 J22:K22 J24:K24 J26:K26 J28:K28 J30:K30 J32:K32 J34:K34 J36:K36 J38:K38 J40:K40 J42:K42 J44 J46 J48 J50 J52:K64">
    <cfRule type="expression" dxfId="812" priority="19" stopIfTrue="1">
      <formula>ISERROR(J8)</formula>
    </cfRule>
  </conditionalFormatting>
  <conditionalFormatting sqref="K6">
    <cfRule type="expression" dxfId="811" priority="48" stopIfTrue="1">
      <formula>ISERROR(K6)</formula>
    </cfRule>
  </conditionalFormatting>
  <conditionalFormatting sqref="K14:K16 K44:K50">
    <cfRule type="expression" dxfId="810" priority="38" stopIfTrue="1">
      <formula>ISERROR(K14)</formula>
    </cfRule>
  </conditionalFormatting>
  <conditionalFormatting sqref="K66">
    <cfRule type="expression" dxfId="809" priority="52" stopIfTrue="1">
      <formula>ISERROR(K66)</formula>
    </cfRule>
  </conditionalFormatting>
  <conditionalFormatting sqref="L5">
    <cfRule type="expression" dxfId="808" priority="47" stopIfTrue="1">
      <formula>ISERROR(L5)</formula>
    </cfRule>
  </conditionalFormatting>
  <conditionalFormatting sqref="L7">
    <cfRule type="expression" dxfId="807" priority="15" stopIfTrue="1">
      <formula>ISERROR(L7)</formula>
    </cfRule>
  </conditionalFormatting>
  <conditionalFormatting sqref="L9">
    <cfRule type="expression" dxfId="806" priority="14" stopIfTrue="1">
      <formula>ISERROR(L9)</formula>
    </cfRule>
  </conditionalFormatting>
  <conditionalFormatting sqref="L11">
    <cfRule type="expression" dxfId="805" priority="13" stopIfTrue="1">
      <formula>ISERROR(L11)</formula>
    </cfRule>
  </conditionalFormatting>
  <conditionalFormatting sqref="L13">
    <cfRule type="expression" dxfId="804" priority="12" stopIfTrue="1">
      <formula>ISERROR(L13)</formula>
    </cfRule>
  </conditionalFormatting>
  <conditionalFormatting sqref="L15">
    <cfRule type="expression" dxfId="803" priority="11" stopIfTrue="1">
      <formula>ISERROR(L15)</formula>
    </cfRule>
  </conditionalFormatting>
  <conditionalFormatting sqref="L17">
    <cfRule type="expression" dxfId="802" priority="18" stopIfTrue="1">
      <formula>ISERROR(L17)</formula>
    </cfRule>
  </conditionalFormatting>
  <conditionalFormatting sqref="L19 L31 L33 L51 L57 L59 L63">
    <cfRule type="expression" dxfId="801" priority="39" stopIfTrue="1">
      <formula>ISERROR(L19)</formula>
    </cfRule>
  </conditionalFormatting>
  <conditionalFormatting sqref="L21">
    <cfRule type="expression" dxfId="800" priority="10" stopIfTrue="1">
      <formula>ISERROR(L21)</formula>
    </cfRule>
  </conditionalFormatting>
  <conditionalFormatting sqref="L23">
    <cfRule type="expression" dxfId="799" priority="9" stopIfTrue="1">
      <formula>ISERROR(L23)</formula>
    </cfRule>
  </conditionalFormatting>
  <conditionalFormatting sqref="L25">
    <cfRule type="expression" dxfId="798" priority="8" stopIfTrue="1">
      <formula>ISERROR(L25)</formula>
    </cfRule>
  </conditionalFormatting>
  <conditionalFormatting sqref="L27">
    <cfRule type="expression" dxfId="797" priority="7" stopIfTrue="1">
      <formula>ISERROR(L27)</formula>
    </cfRule>
  </conditionalFormatting>
  <conditionalFormatting sqref="L29">
    <cfRule type="expression" dxfId="796" priority="6" stopIfTrue="1">
      <formula>ISERROR(L29)</formula>
    </cfRule>
  </conditionalFormatting>
  <conditionalFormatting sqref="L35">
    <cfRule type="expression" dxfId="795" priority="5" stopIfTrue="1">
      <formula>ISERROR(L35)</formula>
    </cfRule>
  </conditionalFormatting>
  <conditionalFormatting sqref="L37">
    <cfRule type="expression" dxfId="794" priority="4" stopIfTrue="1">
      <formula>ISERROR(L37)</formula>
    </cfRule>
  </conditionalFormatting>
  <conditionalFormatting sqref="L39">
    <cfRule type="expression" dxfId="793" priority="3" stopIfTrue="1">
      <formula>ISERROR(L39)</formula>
    </cfRule>
  </conditionalFormatting>
  <conditionalFormatting sqref="L41">
    <cfRule type="expression" dxfId="792" priority="2" stopIfTrue="1">
      <formula>ISERROR(L41)</formula>
    </cfRule>
  </conditionalFormatting>
  <conditionalFormatting sqref="L43">
    <cfRule type="expression" dxfId="791" priority="1" stopIfTrue="1">
      <formula>ISERROR(L43)</formula>
    </cfRule>
  </conditionalFormatting>
  <conditionalFormatting sqref="L45 L47 L49">
    <cfRule type="expression" dxfId="790" priority="16" stopIfTrue="1">
      <formula>ISERROR(L45)</formula>
    </cfRule>
  </conditionalFormatting>
  <conditionalFormatting sqref="N6">
    <cfRule type="expression" dxfId="789" priority="22" stopIfTrue="1">
      <formula>ISERROR(N6)</formula>
    </cfRule>
  </conditionalFormatting>
  <conditionalFormatting sqref="N8:N12 N14 N16 N18 N24 N26 N28 N30 N32">
    <cfRule type="expression" dxfId="788" priority="21" stopIfTrue="1">
      <formula>ISERROR(N8)</formula>
    </cfRule>
  </conditionalFormatting>
  <conditionalFormatting sqref="N20:N22">
    <cfRule type="expression" dxfId="787" priority="20" stopIfTrue="1">
      <formula>ISERROR(N20)</formula>
    </cfRule>
  </conditionalFormatting>
  <conditionalFormatting sqref="N34">
    <cfRule type="expression" dxfId="786" priority="23"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6007C-32F7-4DD4-8C43-EADED9A86FBF}">
  <sheetPr>
    <tabColor rgb="FFFFC000"/>
  </sheetPr>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31" sqref="Q3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680</v>
      </c>
      <c r="D3" s="82"/>
      <c r="E3" s="25"/>
      <c r="F3" s="26"/>
      <c r="G3" s="27"/>
      <c r="H3" s="58"/>
      <c r="I3" s="59"/>
      <c r="J3" s="60"/>
      <c r="K3" s="61"/>
      <c r="L3" s="62"/>
      <c r="M3" s="374"/>
      <c r="N3" s="375"/>
    </row>
    <row r="4" spans="1:14" ht="15" customHeight="1">
      <c r="A4" s="53"/>
      <c r="B4" s="22" t="s">
        <v>72</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37</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303</v>
      </c>
      <c r="F10" s="30"/>
      <c r="G10" s="31"/>
      <c r="H10" s="28" t="s">
        <v>307</v>
      </c>
      <c r="I10" s="66">
        <v>1.6</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636</v>
      </c>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t="s">
        <v>634</v>
      </c>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t="s">
        <v>86</v>
      </c>
      <c r="D16" s="83"/>
      <c r="E16" s="29" t="s">
        <v>637</v>
      </c>
      <c r="F16" s="30"/>
      <c r="G16" s="31"/>
      <c r="H16" s="28" t="s">
        <v>307</v>
      </c>
      <c r="I16" s="66">
        <v>37</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303</v>
      </c>
      <c r="F18" s="30"/>
      <c r="G18" s="31"/>
      <c r="H18" s="28" t="s">
        <v>307</v>
      </c>
      <c r="I18" s="66">
        <v>1.6</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639</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640</v>
      </c>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t="s">
        <v>85</v>
      </c>
      <c r="D24" s="83"/>
      <c r="E24" s="29" t="s">
        <v>637</v>
      </c>
      <c r="F24" s="30"/>
      <c r="G24" s="31"/>
      <c r="H24" s="28" t="s">
        <v>307</v>
      </c>
      <c r="I24" s="66">
        <v>37</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85</v>
      </c>
      <c r="D26" s="83"/>
      <c r="E26" s="29" t="s">
        <v>303</v>
      </c>
      <c r="F26" s="30"/>
      <c r="G26" s="31"/>
      <c r="H26" s="28" t="s">
        <v>307</v>
      </c>
      <c r="I26" s="66">
        <v>1.6</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635</v>
      </c>
      <c r="D28" s="83"/>
      <c r="E28" s="29" t="s">
        <v>1742</v>
      </c>
      <c r="F28" s="30"/>
      <c r="G28" s="31"/>
      <c r="H28" s="28" t="s">
        <v>310</v>
      </c>
      <c r="I28" s="66">
        <v>12.3</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635</v>
      </c>
      <c r="D30" s="83"/>
      <c r="E30" s="29" t="s">
        <v>1740</v>
      </c>
      <c r="F30" s="30"/>
      <c r="G30" s="31"/>
      <c r="H30" s="28" t="s">
        <v>310</v>
      </c>
      <c r="I30" s="66">
        <v>1.1000000000000001</v>
      </c>
      <c r="J30" s="67"/>
      <c r="K30" s="68"/>
      <c r="L30" s="200"/>
      <c r="M30" s="374"/>
    </row>
    <row r="31" spans="1:13" ht="15" customHeight="1">
      <c r="A31" s="52"/>
      <c r="B31" s="24"/>
      <c r="C31" s="25"/>
      <c r="D31" s="82"/>
      <c r="E31" s="25"/>
      <c r="F31" s="26"/>
      <c r="G31" s="27"/>
      <c r="H31" s="24"/>
      <c r="I31" s="77"/>
      <c r="J31" s="78"/>
      <c r="K31" s="61"/>
      <c r="L31" s="62"/>
      <c r="M31" s="374"/>
    </row>
    <row r="32" spans="1:13" ht="15" customHeight="1">
      <c r="A32" s="53"/>
      <c r="B32" s="28"/>
      <c r="C32" s="72" t="s">
        <v>641</v>
      </c>
      <c r="D32" s="84"/>
      <c r="E32" s="29"/>
      <c r="F32" s="30"/>
      <c r="G32" s="31"/>
      <c r="H32" s="28"/>
      <c r="I32" s="80"/>
      <c r="J32" s="81"/>
      <c r="K32" s="76"/>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c r="D34" s="84"/>
      <c r="E34" s="29"/>
      <c r="F34" s="30"/>
      <c r="G34" s="31"/>
      <c r="H34" s="28"/>
      <c r="I34" s="80"/>
      <c r="J34" s="81"/>
      <c r="K34" s="76"/>
      <c r="L34" s="69"/>
      <c r="M34" s="374"/>
    </row>
  </sheetData>
  <mergeCells count="9">
    <mergeCell ref="K1:K2"/>
    <mergeCell ref="L1:L2"/>
    <mergeCell ref="M1:M2"/>
    <mergeCell ref="J1:J2"/>
    <mergeCell ref="B1:D2"/>
    <mergeCell ref="E1:E2"/>
    <mergeCell ref="G1:G2"/>
    <mergeCell ref="H1:H2"/>
    <mergeCell ref="I1:I2"/>
  </mergeCells>
  <phoneticPr fontId="2"/>
  <conditionalFormatting sqref="A3:A34">
    <cfRule type="cellIs" dxfId="785" priority="15" stopIfTrue="1" operator="between">
      <formula>0.9999</formula>
      <formula>1.0001</formula>
    </cfRule>
  </conditionalFormatting>
  <conditionalFormatting sqref="J8:K8 J10 J12 J14:K14 J16:K16 J18:K18 J20:K20 J22:K22 J24:K24 J26 J28 J30">
    <cfRule type="expression" dxfId="784" priority="10" stopIfTrue="1">
      <formula>ISERROR(J8)</formula>
    </cfRule>
  </conditionalFormatting>
  <conditionalFormatting sqref="K6">
    <cfRule type="expression" dxfId="783" priority="47" stopIfTrue="1">
      <formula>ISERROR(K6)</formula>
    </cfRule>
  </conditionalFormatting>
  <conditionalFormatting sqref="K10:K12">
    <cfRule type="expression" dxfId="782" priority="20" stopIfTrue="1">
      <formula>ISERROR(K10)</formula>
    </cfRule>
  </conditionalFormatting>
  <conditionalFormatting sqref="K26:K30 J31:K32">
    <cfRule type="expression" dxfId="781" priority="18" stopIfTrue="1">
      <formula>ISERROR(J26)</formula>
    </cfRule>
  </conditionalFormatting>
  <conditionalFormatting sqref="K34">
    <cfRule type="expression" dxfId="780" priority="16" stopIfTrue="1">
      <formula>ISERROR(K34)</formula>
    </cfRule>
  </conditionalFormatting>
  <conditionalFormatting sqref="L5">
    <cfRule type="expression" dxfId="779" priority="46" stopIfTrue="1">
      <formula>ISERROR(L5)</formula>
    </cfRule>
  </conditionalFormatting>
  <conditionalFormatting sqref="L7">
    <cfRule type="expression" dxfId="778" priority="6" stopIfTrue="1">
      <formula>ISERROR(L7)</formula>
    </cfRule>
  </conditionalFormatting>
  <conditionalFormatting sqref="L9">
    <cfRule type="expression" dxfId="777" priority="5" stopIfTrue="1">
      <formula>ISERROR(L9)</formula>
    </cfRule>
  </conditionalFormatting>
  <conditionalFormatting sqref="L11 L13 L21">
    <cfRule type="expression" dxfId="776" priority="40" stopIfTrue="1">
      <formula>ISERROR(L11)</formula>
    </cfRule>
  </conditionalFormatting>
  <conditionalFormatting sqref="L15">
    <cfRule type="expression" dxfId="775" priority="4" stopIfTrue="1">
      <formula>ISERROR(L15)</formula>
    </cfRule>
  </conditionalFormatting>
  <conditionalFormatting sqref="L17">
    <cfRule type="expression" dxfId="774" priority="3" stopIfTrue="1">
      <formula>ISERROR(L17)</formula>
    </cfRule>
  </conditionalFormatting>
  <conditionalFormatting sqref="L19">
    <cfRule type="expression" dxfId="773" priority="35" stopIfTrue="1">
      <formula>ISERROR(L19)</formula>
    </cfRule>
  </conditionalFormatting>
  <conditionalFormatting sqref="L23">
    <cfRule type="expression" dxfId="772" priority="2" stopIfTrue="1">
      <formula>ISERROR(L23)</formula>
    </cfRule>
  </conditionalFormatting>
  <conditionalFormatting sqref="L25">
    <cfRule type="expression" dxfId="771" priority="1" stopIfTrue="1">
      <formula>ISERROR(L25)</formula>
    </cfRule>
  </conditionalFormatting>
  <conditionalFormatting sqref="L27 L29">
    <cfRule type="expression" dxfId="770" priority="7" stopIfTrue="1">
      <formula>ISERROR(L27)</formula>
    </cfRule>
  </conditionalFormatting>
  <conditionalFormatting sqref="N6">
    <cfRule type="expression" dxfId="769" priority="13" stopIfTrue="1">
      <formula>ISERROR(N6)</formula>
    </cfRule>
  </conditionalFormatting>
  <conditionalFormatting sqref="N8:N12 N14 N16 N18 N24 N26 N28 N30 N32">
    <cfRule type="expression" dxfId="768" priority="12" stopIfTrue="1">
      <formula>ISERROR(N8)</formula>
    </cfRule>
  </conditionalFormatting>
  <conditionalFormatting sqref="N20:N22">
    <cfRule type="expression" dxfId="767" priority="11" stopIfTrue="1">
      <formula>ISERROR(N20)</formula>
    </cfRule>
  </conditionalFormatting>
  <conditionalFormatting sqref="N34">
    <cfRule type="expression" dxfId="766" priority="1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35EAC-1E1D-4449-A685-282324AC2E4D}">
  <dimension ref="A1:N34"/>
  <sheetViews>
    <sheetView showGridLines="0" showZeros="0" view="pageBreakPreview" zoomScaleNormal="80" zoomScaleSheetLayoutView="100" workbookViewId="0">
      <pane ySplit="4" topLeftCell="A5" activePane="bottomLeft" state="frozenSplit"/>
      <selection activeCell="H32" sqref="H32"/>
      <selection pane="bottomLeft" sqref="A1:A104857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64</v>
      </c>
      <c r="C4" s="85" t="s">
        <v>58</v>
      </c>
      <c r="D4" s="30"/>
      <c r="E4" s="29" t="s">
        <v>1688</v>
      </c>
      <c r="F4" s="30"/>
      <c r="G4" s="31"/>
      <c r="H4" s="65"/>
      <c r="I4" s="66"/>
      <c r="J4" s="67"/>
      <c r="K4" s="68"/>
      <c r="L4" s="69"/>
      <c r="M4" s="374"/>
      <c r="N4" s="377"/>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t="s">
        <v>82</v>
      </c>
      <c r="F7" s="26"/>
      <c r="G7" s="27"/>
      <c r="H7" s="24"/>
      <c r="I7" s="59"/>
      <c r="J7" s="60"/>
      <c r="K7" s="61"/>
      <c r="L7" s="206"/>
      <c r="M7" s="374"/>
    </row>
    <row r="8" spans="1:14" ht="15" customHeight="1">
      <c r="A8" s="53"/>
      <c r="B8" s="28"/>
      <c r="C8" s="72" t="s">
        <v>1665</v>
      </c>
      <c r="D8" s="83"/>
      <c r="E8" s="29" t="s">
        <v>81</v>
      </c>
      <c r="F8" s="30"/>
      <c r="G8" s="31"/>
      <c r="H8" s="28" t="s">
        <v>80</v>
      </c>
      <c r="I8" s="66">
        <v>4871</v>
      </c>
      <c r="J8" s="67"/>
      <c r="K8" s="68"/>
      <c r="L8" s="331"/>
      <c r="M8" s="374"/>
    </row>
    <row r="9" spans="1:14" ht="15" customHeight="1">
      <c r="A9" s="52"/>
      <c r="B9" s="24"/>
      <c r="C9" s="25"/>
      <c r="D9" s="82"/>
      <c r="E9" s="25" t="s">
        <v>84</v>
      </c>
      <c r="F9" s="26"/>
      <c r="G9" s="27"/>
      <c r="H9" s="24"/>
      <c r="I9" s="59"/>
      <c r="J9" s="60"/>
      <c r="K9" s="61"/>
      <c r="L9" s="62"/>
      <c r="M9" s="374"/>
    </row>
    <row r="10" spans="1:14" ht="15" customHeight="1">
      <c r="A10" s="53"/>
      <c r="B10" s="28"/>
      <c r="C10" s="72" t="s">
        <v>83</v>
      </c>
      <c r="D10" s="83"/>
      <c r="E10" s="29" t="s">
        <v>81</v>
      </c>
      <c r="F10" s="30"/>
      <c r="G10" s="31"/>
      <c r="H10" s="28" t="s">
        <v>80</v>
      </c>
      <c r="I10" s="66">
        <v>4871</v>
      </c>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1626</v>
      </c>
      <c r="D12" s="83"/>
      <c r="E12" s="29"/>
      <c r="F12" s="30"/>
      <c r="G12" s="31"/>
      <c r="H12" s="28" t="s">
        <v>48</v>
      </c>
      <c r="I12" s="66">
        <v>2251</v>
      </c>
      <c r="J12" s="67"/>
      <c r="K12" s="68"/>
      <c r="L12" s="331"/>
      <c r="M12" s="374"/>
    </row>
    <row r="13" spans="1:14" ht="15" customHeight="1">
      <c r="A13" s="52"/>
      <c r="B13" s="24"/>
      <c r="C13" s="25"/>
      <c r="D13" s="82"/>
      <c r="E13" s="25" t="s">
        <v>42</v>
      </c>
      <c r="F13" s="26"/>
      <c r="G13" s="27"/>
      <c r="H13" s="24"/>
      <c r="I13" s="59"/>
      <c r="J13" s="60"/>
      <c r="K13" s="61"/>
      <c r="L13" s="62"/>
      <c r="M13" s="374"/>
    </row>
    <row r="14" spans="1:14" ht="15" customHeight="1">
      <c r="A14" s="53"/>
      <c r="B14" s="28"/>
      <c r="C14" s="72" t="s">
        <v>43</v>
      </c>
      <c r="D14" s="83"/>
      <c r="E14" s="29" t="s">
        <v>40</v>
      </c>
      <c r="F14" s="30"/>
      <c r="G14" s="31"/>
      <c r="H14" s="28" t="s">
        <v>39</v>
      </c>
      <c r="I14" s="66">
        <v>8888</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51</v>
      </c>
      <c r="D16" s="83"/>
      <c r="E16" s="29" t="s">
        <v>50</v>
      </c>
      <c r="F16" s="30"/>
      <c r="G16" s="31"/>
      <c r="H16" s="28" t="s">
        <v>48</v>
      </c>
      <c r="I16" s="66">
        <v>2251</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52</v>
      </c>
      <c r="D18" s="83"/>
      <c r="E18" s="29" t="s">
        <v>50</v>
      </c>
      <c r="F18" s="30"/>
      <c r="G18" s="31"/>
      <c r="H18" s="28" t="s">
        <v>48</v>
      </c>
      <c r="I18" s="66">
        <v>1304</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53</v>
      </c>
      <c r="D20" s="83"/>
      <c r="E20" s="29" t="s">
        <v>57</v>
      </c>
      <c r="F20" s="30"/>
      <c r="G20" s="31"/>
      <c r="H20" s="28" t="s">
        <v>39</v>
      </c>
      <c r="I20" s="66">
        <v>8888</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t="s">
        <v>654</v>
      </c>
      <c r="D22" s="83"/>
      <c r="E22" s="29"/>
      <c r="F22" s="30"/>
      <c r="G22" s="31"/>
      <c r="H22" s="28" t="s">
        <v>39</v>
      </c>
      <c r="I22" s="66">
        <v>8888</v>
      </c>
      <c r="J22" s="67"/>
      <c r="K22" s="68"/>
      <c r="L22" s="331"/>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655</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61</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62</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
        <v>632</v>
      </c>
      <c r="M29" s="374"/>
    </row>
    <row r="30" spans="1:13" ht="15" customHeight="1">
      <c r="A30" s="53"/>
      <c r="B30" s="28"/>
      <c r="C30" s="72" t="s">
        <v>85</v>
      </c>
      <c r="D30" s="83"/>
      <c r="E30" s="29"/>
      <c r="F30" s="30"/>
      <c r="G30" s="31"/>
      <c r="H30" s="28" t="s">
        <v>59</v>
      </c>
      <c r="I30" s="66">
        <v>1</v>
      </c>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60</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744" priority="126" stopIfTrue="1" operator="between">
      <formula>0.9999</formula>
      <formula>1.0001</formula>
    </cfRule>
  </conditionalFormatting>
  <conditionalFormatting sqref="J10:K10">
    <cfRule type="expression" dxfId="1743" priority="7" stopIfTrue="1">
      <formula>ISERROR(J10)</formula>
    </cfRule>
  </conditionalFormatting>
  <conditionalFormatting sqref="J12:K12">
    <cfRule type="expression" dxfId="1742" priority="6" stopIfTrue="1">
      <formula>ISERROR(J12)</formula>
    </cfRule>
  </conditionalFormatting>
  <conditionalFormatting sqref="J14:K14">
    <cfRule type="expression" dxfId="1741" priority="5" stopIfTrue="1">
      <formula>ISERROR(J14)</formula>
    </cfRule>
  </conditionalFormatting>
  <conditionalFormatting sqref="J16:K16">
    <cfRule type="expression" dxfId="1740" priority="4" stopIfTrue="1">
      <formula>ISERROR(J16)</formula>
    </cfRule>
  </conditionalFormatting>
  <conditionalFormatting sqref="J18:K18">
    <cfRule type="expression" dxfId="1739" priority="3" stopIfTrue="1">
      <formula>ISERROR(J18)</formula>
    </cfRule>
  </conditionalFormatting>
  <conditionalFormatting sqref="K6">
    <cfRule type="expression" dxfId="1738" priority="129" stopIfTrue="1">
      <formula>ISERROR(K6)</formula>
    </cfRule>
  </conditionalFormatting>
  <conditionalFormatting sqref="K20:K22">
    <cfRule type="expression" dxfId="1737" priority="1" stopIfTrue="1">
      <formula>ISERROR(K20)</formula>
    </cfRule>
  </conditionalFormatting>
  <conditionalFormatting sqref="L5">
    <cfRule type="expression" dxfId="1736" priority="128" stopIfTrue="1">
      <formula>ISERROR(L5)</formula>
    </cfRule>
  </conditionalFormatting>
  <conditionalFormatting sqref="L7 J8:K8 L9 L11 L13 L15 L17 L19 J20 L21 J22">
    <cfRule type="expression" dxfId="1735" priority="105" stopIfTrue="1">
      <formula>ISERROR(J7)</formula>
    </cfRule>
  </conditionalFormatting>
  <conditionalFormatting sqref="L23 J24:K24 L25 J26:K26 L27 J28:K28 L29 J30:K30 L31 J32:K32 K34 N34">
    <cfRule type="expression" dxfId="1734" priority="133" stopIfTrue="1">
      <formula>ISERROR(J23)</formula>
    </cfRule>
  </conditionalFormatting>
  <conditionalFormatting sqref="N6">
    <cfRule type="expression" dxfId="1733" priority="131" stopIfTrue="1">
      <formula>ISERROR(N6)</formula>
    </cfRule>
  </conditionalFormatting>
  <conditionalFormatting sqref="N8:N12 N14 N16 N18 N24 N26 N28 N30 N32">
    <cfRule type="expression" dxfId="1732" priority="130" stopIfTrue="1">
      <formula>ISERROR(N8)</formula>
    </cfRule>
  </conditionalFormatting>
  <conditionalFormatting sqref="N20:N22">
    <cfRule type="expression" dxfId="1731" priority="8" stopIfTrue="1">
      <formula>ISERROR(N20)</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B848-8612-47DC-9313-731015AF7F6E}">
  <sheetPr>
    <tabColor rgb="FFFFC000"/>
  </sheetPr>
  <dimension ref="A1:N34"/>
  <sheetViews>
    <sheetView showGridLines="0" showZeros="0" view="pageBreakPreview" zoomScale="115" zoomScaleNormal="80" zoomScaleSheetLayoutView="115" workbookViewId="0">
      <pane ySplit="4" topLeftCell="A5" activePane="bottomLeft" state="frozenSplit"/>
      <selection activeCell="H32" sqref="H32"/>
      <selection pane="bottomLeft" activeCell="Q22" sqref="Q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1725</v>
      </c>
      <c r="D3" s="82"/>
      <c r="E3" s="25"/>
      <c r="F3" s="26"/>
      <c r="G3" s="27"/>
      <c r="H3" s="58"/>
      <c r="I3" s="59"/>
      <c r="J3" s="60"/>
      <c r="K3" s="61"/>
      <c r="L3" s="62"/>
      <c r="M3" s="374"/>
      <c r="N3" s="375"/>
    </row>
    <row r="4" spans="1:14" ht="15" customHeight="1">
      <c r="A4" s="53"/>
      <c r="B4" s="22" t="s">
        <v>73</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9.1</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305</v>
      </c>
      <c r="F10" s="30"/>
      <c r="G10" s="31"/>
      <c r="H10" s="28" t="s">
        <v>307</v>
      </c>
      <c r="I10" s="66">
        <v>0.1</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636</v>
      </c>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t="s">
        <v>634</v>
      </c>
      <c r="D14" s="83"/>
      <c r="E14" s="29"/>
      <c r="F14" s="30"/>
      <c r="G14" s="31"/>
      <c r="H14" s="28"/>
      <c r="I14" s="66"/>
      <c r="J14" s="67"/>
      <c r="K14" s="68"/>
      <c r="L14" s="69"/>
      <c r="M14" s="374"/>
    </row>
    <row r="15" spans="1:14" ht="15" customHeight="1">
      <c r="A15" s="52"/>
      <c r="B15" s="24"/>
      <c r="C15" s="25"/>
      <c r="D15" s="82"/>
      <c r="E15" s="25"/>
      <c r="F15" s="26"/>
      <c r="G15" s="27"/>
      <c r="H15" s="24"/>
      <c r="I15" s="59"/>
      <c r="J15" s="60"/>
      <c r="K15" s="61"/>
      <c r="L15" s="62"/>
      <c r="M15" s="374"/>
    </row>
    <row r="16" spans="1:14" ht="15" customHeight="1">
      <c r="A16" s="53"/>
      <c r="B16" s="28"/>
      <c r="C16" s="72" t="s">
        <v>86</v>
      </c>
      <c r="D16" s="83"/>
      <c r="E16" s="29" t="s">
        <v>637</v>
      </c>
      <c r="F16" s="30"/>
      <c r="G16" s="31"/>
      <c r="H16" s="28" t="s">
        <v>307</v>
      </c>
      <c r="I16" s="66">
        <v>9.1</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305</v>
      </c>
      <c r="F18" s="30"/>
      <c r="G18" s="31"/>
      <c r="H18" s="28" t="s">
        <v>307</v>
      </c>
      <c r="I18" s="66">
        <v>0.1</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639</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640</v>
      </c>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t="s">
        <v>85</v>
      </c>
      <c r="D24" s="83"/>
      <c r="E24" s="29" t="s">
        <v>637</v>
      </c>
      <c r="F24" s="30"/>
      <c r="G24" s="31"/>
      <c r="H24" s="28" t="s">
        <v>307</v>
      </c>
      <c r="I24" s="66">
        <v>9.1</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85</v>
      </c>
      <c r="D26" s="83"/>
      <c r="E26" s="29" t="s">
        <v>305</v>
      </c>
      <c r="F26" s="30"/>
      <c r="G26" s="31"/>
      <c r="H26" s="28" t="s">
        <v>307</v>
      </c>
      <c r="I26" s="66">
        <v>0.1</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635</v>
      </c>
      <c r="D28" s="83"/>
      <c r="E28" s="29" t="s">
        <v>1742</v>
      </c>
      <c r="F28" s="30"/>
      <c r="G28" s="31"/>
      <c r="H28" s="28" t="s">
        <v>310</v>
      </c>
      <c r="I28" s="66">
        <v>0.6</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635</v>
      </c>
      <c r="D30" s="83"/>
      <c r="E30" s="29" t="s">
        <v>1741</v>
      </c>
      <c r="F30" s="30"/>
      <c r="G30" s="31"/>
      <c r="H30" s="28" t="s">
        <v>618</v>
      </c>
      <c r="I30" s="66">
        <v>0.1</v>
      </c>
      <c r="J30" s="67"/>
      <c r="K30" s="68"/>
      <c r="L30" s="200"/>
      <c r="M30" s="374"/>
    </row>
    <row r="31" spans="1:13" ht="15" customHeight="1">
      <c r="A31" s="52"/>
      <c r="B31" s="24"/>
      <c r="C31" s="25"/>
      <c r="D31" s="82"/>
      <c r="E31" s="25"/>
      <c r="F31" s="26"/>
      <c r="G31" s="27"/>
      <c r="H31" s="24"/>
      <c r="I31" s="77"/>
      <c r="J31" s="78"/>
      <c r="K31" s="61"/>
      <c r="L31" s="62"/>
      <c r="M31" s="374"/>
    </row>
    <row r="32" spans="1:13" ht="15" customHeight="1">
      <c r="A32" s="53"/>
      <c r="B32" s="28"/>
      <c r="C32" s="72" t="s">
        <v>641</v>
      </c>
      <c r="D32" s="84"/>
      <c r="E32" s="29"/>
      <c r="F32" s="30"/>
      <c r="G32" s="31"/>
      <c r="H32" s="28"/>
      <c r="I32" s="80"/>
      <c r="J32" s="81"/>
      <c r="K32" s="76"/>
      <c r="L32" s="69"/>
      <c r="M32" s="374"/>
    </row>
    <row r="33" spans="1:13" ht="15" customHeight="1">
      <c r="A33" s="52"/>
      <c r="B33" s="24"/>
      <c r="C33" s="25"/>
      <c r="D33" s="82"/>
      <c r="E33" s="25"/>
      <c r="F33" s="26"/>
      <c r="G33" s="27"/>
      <c r="H33" s="24"/>
      <c r="I33" s="59"/>
      <c r="J33" s="60"/>
      <c r="K33" s="61"/>
      <c r="L33" s="62" t="str">
        <f>IF(R34&gt;0,R33,IF(AF34&gt;0,CONCATENATE("見積"),IF(R34=0,"")))</f>
        <v/>
      </c>
      <c r="M33" s="374"/>
    </row>
    <row r="34" spans="1:13" ht="15" customHeight="1">
      <c r="A34" s="53"/>
      <c r="B34" s="28"/>
      <c r="C34" s="72"/>
      <c r="D34" s="83"/>
      <c r="E34" s="29"/>
      <c r="F34" s="30"/>
      <c r="G34" s="31"/>
      <c r="H34" s="28"/>
      <c r="I34" s="66"/>
      <c r="J34" s="67">
        <f>IF(S34&gt;0,S34,IF(ISERROR(W34),"",W34))</f>
        <v>0</v>
      </c>
      <c r="K34" s="68">
        <f>IF(J34="",0,INT($I34*$J34))</f>
        <v>0</v>
      </c>
      <c r="L34" s="69"/>
      <c r="M34" s="374"/>
    </row>
  </sheetData>
  <mergeCells count="9">
    <mergeCell ref="K1:K2"/>
    <mergeCell ref="L1:L2"/>
    <mergeCell ref="M1:M2"/>
    <mergeCell ref="J1:J2"/>
    <mergeCell ref="B1:D2"/>
    <mergeCell ref="E1:E2"/>
    <mergeCell ref="G1:G2"/>
    <mergeCell ref="H1:H2"/>
    <mergeCell ref="I1:I2"/>
  </mergeCells>
  <phoneticPr fontId="2"/>
  <conditionalFormatting sqref="A3:A34">
    <cfRule type="cellIs" dxfId="765" priority="36" stopIfTrue="1" operator="between">
      <formula>0.9999</formula>
      <formula>1.0001</formula>
    </cfRule>
  </conditionalFormatting>
  <conditionalFormatting sqref="J8:K8 J10 J12 J14:K14 J16:K16 J18:K18 J20:K20 J22:K22 J24:K24 J26 J28 J30">
    <cfRule type="expression" dxfId="764" priority="10" stopIfTrue="1">
      <formula>ISERROR(J8)</formula>
    </cfRule>
  </conditionalFormatting>
  <conditionalFormatting sqref="K6">
    <cfRule type="expression" dxfId="763" priority="53" stopIfTrue="1">
      <formula>ISERROR(K6)</formula>
    </cfRule>
  </conditionalFormatting>
  <conditionalFormatting sqref="K10:K12">
    <cfRule type="expression" dxfId="762" priority="22" stopIfTrue="1">
      <formula>ISERROR(K10)</formula>
    </cfRule>
  </conditionalFormatting>
  <conditionalFormatting sqref="K26:K30 J31:K34">
    <cfRule type="expression" dxfId="761" priority="18" stopIfTrue="1">
      <formula>ISERROR(J26)</formula>
    </cfRule>
  </conditionalFormatting>
  <conditionalFormatting sqref="L5">
    <cfRule type="expression" dxfId="760" priority="52" stopIfTrue="1">
      <formula>ISERROR(L5)</formula>
    </cfRule>
  </conditionalFormatting>
  <conditionalFormatting sqref="L7">
    <cfRule type="expression" dxfId="759" priority="6" stopIfTrue="1">
      <formula>ISERROR(L7)</formula>
    </cfRule>
  </conditionalFormatting>
  <conditionalFormatting sqref="L9">
    <cfRule type="expression" dxfId="758" priority="5" stopIfTrue="1">
      <formula>ISERROR(L9)</formula>
    </cfRule>
  </conditionalFormatting>
  <conditionalFormatting sqref="L11 L13 L21 L33">
    <cfRule type="expression" dxfId="757" priority="46" stopIfTrue="1">
      <formula>ISERROR(L11)</formula>
    </cfRule>
  </conditionalFormatting>
  <conditionalFormatting sqref="L15">
    <cfRule type="expression" dxfId="756" priority="4" stopIfTrue="1">
      <formula>ISERROR(L15)</formula>
    </cfRule>
  </conditionalFormatting>
  <conditionalFormatting sqref="L17">
    <cfRule type="expression" dxfId="755" priority="3" stopIfTrue="1">
      <formula>ISERROR(L17)</formula>
    </cfRule>
  </conditionalFormatting>
  <conditionalFormatting sqref="L19">
    <cfRule type="expression" dxfId="754" priority="41" stopIfTrue="1">
      <formula>ISERROR(L19)</formula>
    </cfRule>
  </conditionalFormatting>
  <conditionalFormatting sqref="L23">
    <cfRule type="expression" dxfId="753" priority="2" stopIfTrue="1">
      <formula>ISERROR(L23)</formula>
    </cfRule>
  </conditionalFormatting>
  <conditionalFormatting sqref="L25">
    <cfRule type="expression" dxfId="752" priority="1" stopIfTrue="1">
      <formula>ISERROR(L25)</formula>
    </cfRule>
  </conditionalFormatting>
  <conditionalFormatting sqref="L27 L29">
    <cfRule type="expression" dxfId="751" priority="7" stopIfTrue="1">
      <formula>ISERROR(L27)</formula>
    </cfRule>
  </conditionalFormatting>
  <conditionalFormatting sqref="N6">
    <cfRule type="expression" dxfId="750" priority="13" stopIfTrue="1">
      <formula>ISERROR(N6)</formula>
    </cfRule>
  </conditionalFormatting>
  <conditionalFormatting sqref="N8:N12 N14 N16 N18 N24 N26 N28 N30 N32">
    <cfRule type="expression" dxfId="749" priority="12" stopIfTrue="1">
      <formula>ISERROR(N8)</formula>
    </cfRule>
  </conditionalFormatting>
  <conditionalFormatting sqref="N20:N22">
    <cfRule type="expression" dxfId="748" priority="11" stopIfTrue="1">
      <formula>ISERROR(N20)</formula>
    </cfRule>
  </conditionalFormatting>
  <conditionalFormatting sqref="N34">
    <cfRule type="expression" dxfId="747" priority="1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AB465-9E7F-4E09-AAEC-3AA3DF56B64C}">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R86" sqref="R8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679</v>
      </c>
      <c r="D3" s="82"/>
      <c r="E3" s="25"/>
      <c r="F3" s="26"/>
      <c r="G3" s="27"/>
      <c r="H3" s="58"/>
      <c r="I3" s="59"/>
      <c r="J3" s="60"/>
      <c r="K3" s="61"/>
      <c r="L3" s="62"/>
      <c r="M3" s="374"/>
      <c r="N3" s="375"/>
    </row>
    <row r="4" spans="1:14" ht="15" customHeight="1">
      <c r="A4" s="53"/>
      <c r="B4" s="22" t="s">
        <v>74</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8</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638</v>
      </c>
      <c r="F10" s="30"/>
      <c r="G10" s="31"/>
      <c r="H10" s="28" t="s">
        <v>307</v>
      </c>
      <c r="I10" s="66">
        <v>1.7</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303</v>
      </c>
      <c r="F12" s="30"/>
      <c r="G12" s="31"/>
      <c r="H12" s="28" t="s">
        <v>307</v>
      </c>
      <c r="I12" s="66">
        <v>0.7</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305</v>
      </c>
      <c r="F14" s="30"/>
      <c r="G14" s="31"/>
      <c r="H14" s="28" t="s">
        <v>307</v>
      </c>
      <c r="I14" s="66">
        <v>0.2</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61</v>
      </c>
      <c r="D16" s="83"/>
      <c r="E16" s="29" t="s">
        <v>617</v>
      </c>
      <c r="F16" s="30"/>
      <c r="G16" s="31"/>
      <c r="H16" s="28" t="s">
        <v>307</v>
      </c>
      <c r="I16" s="66">
        <v>4.0999999999999996</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636</v>
      </c>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t="s">
        <v>634</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86</v>
      </c>
      <c r="D22" s="83"/>
      <c r="E22" s="29" t="s">
        <v>637</v>
      </c>
      <c r="F22" s="30"/>
      <c r="G22" s="31"/>
      <c r="H22" s="28" t="s">
        <v>307</v>
      </c>
      <c r="I22" s="66">
        <v>8</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86</v>
      </c>
      <c r="D24" s="83"/>
      <c r="E24" s="29" t="s">
        <v>638</v>
      </c>
      <c r="F24" s="30"/>
      <c r="G24" s="31"/>
      <c r="H24" s="28" t="s">
        <v>307</v>
      </c>
      <c r="I24" s="66">
        <v>1.7</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303</v>
      </c>
      <c r="F26" s="30"/>
      <c r="G26" s="31"/>
      <c r="H26" s="28" t="s">
        <v>307</v>
      </c>
      <c r="I26" s="66">
        <v>0.7</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86</v>
      </c>
      <c r="D28" s="83"/>
      <c r="E28" s="29" t="s">
        <v>305</v>
      </c>
      <c r="F28" s="30"/>
      <c r="G28" s="31"/>
      <c r="H28" s="28" t="s">
        <v>307</v>
      </c>
      <c r="I28" s="66">
        <v>0.2</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86</v>
      </c>
      <c r="D30" s="83"/>
      <c r="E30" s="29" t="s">
        <v>617</v>
      </c>
      <c r="F30" s="30"/>
      <c r="G30" s="31"/>
      <c r="H30" s="28" t="s">
        <v>307</v>
      </c>
      <c r="I30" s="66">
        <v>4.0999999999999996</v>
      </c>
      <c r="J30" s="67"/>
      <c r="K30" s="68"/>
      <c r="L30" s="200"/>
      <c r="M30" s="374"/>
    </row>
    <row r="31" spans="1:13" ht="15" customHeight="1">
      <c r="A31" s="52"/>
      <c r="B31" s="24"/>
      <c r="C31" s="25"/>
      <c r="D31" s="82"/>
      <c r="E31" s="25"/>
      <c r="F31" s="26"/>
      <c r="G31" s="27"/>
      <c r="H31" s="24"/>
      <c r="I31" s="59"/>
      <c r="J31" s="60"/>
      <c r="K31" s="61"/>
      <c r="L31" s="62"/>
      <c r="M31" s="374"/>
    </row>
    <row r="32" spans="1:13" ht="15" customHeight="1">
      <c r="A32" s="53"/>
      <c r="B32" s="28"/>
      <c r="C32" s="72" t="s">
        <v>639</v>
      </c>
      <c r="D32" s="83"/>
      <c r="E32" s="29"/>
      <c r="F32" s="30"/>
      <c r="G32" s="31"/>
      <c r="H32" s="28"/>
      <c r="I32" s="66"/>
      <c r="J32" s="67"/>
      <c r="K32" s="68"/>
      <c r="L32" s="69"/>
      <c r="M32" s="374"/>
    </row>
    <row r="33" spans="1:13" ht="15" customHeight="1">
      <c r="A33" s="52"/>
      <c r="B33" s="24"/>
      <c r="C33" s="25"/>
      <c r="D33" s="82"/>
      <c r="E33" s="25"/>
      <c r="F33" s="26"/>
      <c r="G33" s="27"/>
      <c r="H33" s="24"/>
      <c r="I33" s="59"/>
      <c r="J33" s="60"/>
      <c r="K33" s="61"/>
      <c r="L33" s="62"/>
      <c r="M33" s="374"/>
    </row>
    <row r="34" spans="1:13" ht="15" customHeight="1">
      <c r="A34" s="53"/>
      <c r="B34" s="28"/>
      <c r="C34" s="72" t="s">
        <v>640</v>
      </c>
      <c r="D34" s="83"/>
      <c r="E34" s="29"/>
      <c r="F34" s="30"/>
      <c r="G34" s="31"/>
      <c r="H34" s="28"/>
      <c r="I34" s="66"/>
      <c r="J34" s="67"/>
      <c r="K34" s="68"/>
      <c r="L34" s="69"/>
      <c r="M34" s="374"/>
    </row>
    <row r="35" spans="1:13" ht="15" customHeight="1">
      <c r="A35" s="52"/>
      <c r="B35" s="24"/>
      <c r="C35" s="25"/>
      <c r="D35" s="82"/>
      <c r="E35" s="25"/>
      <c r="F35" s="26"/>
      <c r="G35" s="27"/>
      <c r="H35" s="24"/>
      <c r="I35" s="59"/>
      <c r="J35" s="60"/>
      <c r="K35" s="61"/>
      <c r="L35" s="62"/>
      <c r="M35" s="374"/>
    </row>
    <row r="36" spans="1:13" ht="15" customHeight="1">
      <c r="A36" s="53"/>
      <c r="B36" s="28"/>
      <c r="C36" s="72" t="s">
        <v>85</v>
      </c>
      <c r="D36" s="83"/>
      <c r="E36" s="29" t="s">
        <v>637</v>
      </c>
      <c r="F36" s="30"/>
      <c r="G36" s="31"/>
      <c r="H36" s="28" t="s">
        <v>307</v>
      </c>
      <c r="I36" s="66">
        <v>8</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85</v>
      </c>
      <c r="D38" s="83"/>
      <c r="E38" s="29" t="s">
        <v>638</v>
      </c>
      <c r="F38" s="30"/>
      <c r="G38" s="31"/>
      <c r="H38" s="28" t="s">
        <v>307</v>
      </c>
      <c r="I38" s="66">
        <v>1.7</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85</v>
      </c>
      <c r="D40" s="83"/>
      <c r="E40" s="29" t="s">
        <v>303</v>
      </c>
      <c r="F40" s="30"/>
      <c r="G40" s="31"/>
      <c r="H40" s="28" t="s">
        <v>307</v>
      </c>
      <c r="I40" s="66">
        <v>0.7</v>
      </c>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85</v>
      </c>
      <c r="D42" s="83"/>
      <c r="E42" s="29" t="s">
        <v>305</v>
      </c>
      <c r="F42" s="30"/>
      <c r="G42" s="31"/>
      <c r="H42" s="28" t="s">
        <v>307</v>
      </c>
      <c r="I42" s="66">
        <v>0.2</v>
      </c>
      <c r="J42" s="67"/>
      <c r="K42" s="68"/>
      <c r="L42" s="200"/>
      <c r="M42" s="374"/>
    </row>
    <row r="43" spans="1:13" ht="15" customHeight="1">
      <c r="A43" s="52"/>
      <c r="B43" s="24"/>
      <c r="C43" s="25"/>
      <c r="D43" s="82"/>
      <c r="E43" s="25"/>
      <c r="F43" s="26"/>
      <c r="G43" s="27"/>
      <c r="H43" s="24"/>
      <c r="I43" s="59"/>
      <c r="J43" s="60"/>
      <c r="K43" s="61"/>
      <c r="L43" s="62"/>
      <c r="M43" s="374"/>
    </row>
    <row r="44" spans="1:13" ht="15" customHeight="1">
      <c r="A44" s="53"/>
      <c r="B44" s="28"/>
      <c r="C44" s="72" t="s">
        <v>85</v>
      </c>
      <c r="D44" s="83"/>
      <c r="E44" s="29" t="s">
        <v>617</v>
      </c>
      <c r="F44" s="30"/>
      <c r="G44" s="31"/>
      <c r="H44" s="28" t="s">
        <v>307</v>
      </c>
      <c r="I44" s="66">
        <v>4.0999999999999996</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635</v>
      </c>
      <c r="D46" s="83"/>
      <c r="E46" s="29" t="s">
        <v>1745</v>
      </c>
      <c r="F46" s="30"/>
      <c r="G46" s="31"/>
      <c r="H46" s="28" t="s">
        <v>310</v>
      </c>
      <c r="I46" s="66">
        <v>0.3</v>
      </c>
      <c r="J46" s="67"/>
      <c r="K46" s="68"/>
      <c r="L46" s="200"/>
      <c r="M46" s="374"/>
    </row>
    <row r="47" spans="1:13" ht="15" customHeight="1">
      <c r="A47" s="52"/>
      <c r="B47" s="24"/>
      <c r="C47" s="25"/>
      <c r="D47" s="82"/>
      <c r="E47" s="25"/>
      <c r="F47" s="26"/>
      <c r="G47" s="27"/>
      <c r="H47" s="24"/>
      <c r="I47" s="59"/>
      <c r="J47" s="60"/>
      <c r="K47" s="61"/>
      <c r="L47" s="62"/>
      <c r="M47" s="374"/>
    </row>
    <row r="48" spans="1:13" ht="15" customHeight="1">
      <c r="A48" s="53"/>
      <c r="B48" s="28"/>
      <c r="C48" s="72" t="s">
        <v>635</v>
      </c>
      <c r="D48" s="83"/>
      <c r="E48" s="29" t="s">
        <v>1741</v>
      </c>
      <c r="F48" s="30"/>
      <c r="G48" s="31"/>
      <c r="H48" s="28" t="s">
        <v>618</v>
      </c>
      <c r="I48" s="66">
        <v>67.7</v>
      </c>
      <c r="J48" s="67"/>
      <c r="K48" s="68"/>
      <c r="L48" s="200"/>
      <c r="M48" s="374"/>
    </row>
    <row r="49" spans="1:13" ht="15" customHeight="1">
      <c r="A49" s="52"/>
      <c r="B49" s="117"/>
      <c r="C49" s="25"/>
      <c r="D49" s="82"/>
      <c r="E49" s="25"/>
      <c r="F49" s="26"/>
      <c r="G49" s="27"/>
      <c r="H49" s="24"/>
      <c r="I49" s="77"/>
      <c r="J49" s="60"/>
      <c r="K49" s="61"/>
      <c r="L49" s="126"/>
      <c r="M49" s="374"/>
    </row>
    <row r="50" spans="1:13" ht="15" customHeight="1">
      <c r="A50" s="53"/>
      <c r="B50" s="28"/>
      <c r="C50" s="72" t="s">
        <v>641</v>
      </c>
      <c r="D50" s="84"/>
      <c r="E50" s="29"/>
      <c r="F50" s="30"/>
      <c r="G50" s="31"/>
      <c r="H50" s="28"/>
      <c r="I50" s="80"/>
      <c r="J50" s="67"/>
      <c r="K50" s="76"/>
      <c r="L50" s="69"/>
      <c r="M50" s="374"/>
    </row>
    <row r="51" spans="1:13" ht="15" customHeight="1">
      <c r="A51" s="52"/>
      <c r="B51" s="117"/>
      <c r="C51" s="118"/>
      <c r="D51" s="128"/>
      <c r="E51" s="120"/>
      <c r="F51" s="121"/>
      <c r="G51" s="122"/>
      <c r="H51" s="117"/>
      <c r="I51" s="129"/>
      <c r="J51" s="60"/>
      <c r="K51" s="130"/>
      <c r="L51" s="126"/>
      <c r="M51" s="374"/>
    </row>
    <row r="52" spans="1:13" ht="15" customHeight="1">
      <c r="A52" s="53"/>
      <c r="B52" s="117"/>
      <c r="C52" s="118"/>
      <c r="D52" s="128"/>
      <c r="E52" s="120"/>
      <c r="F52" s="121"/>
      <c r="G52" s="122"/>
      <c r="H52" s="117"/>
      <c r="I52" s="129"/>
      <c r="J52" s="67"/>
      <c r="K52" s="130"/>
      <c r="L52" s="126"/>
      <c r="M52" s="374"/>
    </row>
    <row r="53" spans="1:13" ht="15" customHeight="1">
      <c r="A53" s="52"/>
      <c r="B53" s="24"/>
      <c r="C53" s="25"/>
      <c r="D53" s="82"/>
      <c r="E53" s="25"/>
      <c r="F53" s="26"/>
      <c r="G53" s="27"/>
      <c r="H53" s="24"/>
      <c r="I53" s="59"/>
      <c r="J53" s="60"/>
      <c r="K53" s="61"/>
      <c r="L53" s="62"/>
      <c r="M53" s="374"/>
    </row>
    <row r="54" spans="1:13" ht="15" customHeight="1">
      <c r="A54" s="53"/>
      <c r="B54" s="28"/>
      <c r="C54" s="72"/>
      <c r="D54" s="83"/>
      <c r="E54" s="29"/>
      <c r="F54" s="30"/>
      <c r="G54" s="31"/>
      <c r="H54" s="28"/>
      <c r="I54" s="66"/>
      <c r="J54" s="67"/>
      <c r="K54" s="68"/>
      <c r="L54" s="69"/>
      <c r="M54" s="374"/>
    </row>
    <row r="55" spans="1:13" ht="15" customHeight="1">
      <c r="A55" s="52"/>
      <c r="B55" s="117"/>
      <c r="C55" s="118"/>
      <c r="D55" s="119"/>
      <c r="E55" s="120"/>
      <c r="F55" s="121"/>
      <c r="G55" s="122"/>
      <c r="H55" s="117"/>
      <c r="I55" s="123"/>
      <c r="J55" s="60"/>
      <c r="K55" s="125"/>
      <c r="L55" s="126"/>
      <c r="M55" s="374"/>
    </row>
    <row r="56" spans="1:13" ht="15" customHeight="1">
      <c r="A56" s="53"/>
      <c r="B56" s="28"/>
      <c r="C56" s="72"/>
      <c r="D56" s="83"/>
      <c r="E56" s="29"/>
      <c r="F56" s="30"/>
      <c r="G56" s="31"/>
      <c r="H56" s="28"/>
      <c r="I56" s="66"/>
      <c r="J56" s="67"/>
      <c r="K56" s="68"/>
      <c r="L56" s="69"/>
      <c r="M56" s="374"/>
    </row>
    <row r="57" spans="1:13" ht="15" customHeight="1">
      <c r="A57" s="52"/>
      <c r="B57" s="117"/>
      <c r="C57" s="118"/>
      <c r="D57" s="119"/>
      <c r="E57" s="120"/>
      <c r="F57" s="121"/>
      <c r="G57" s="122"/>
      <c r="H57" s="117"/>
      <c r="I57" s="123"/>
      <c r="J57" s="60"/>
      <c r="K57" s="125"/>
      <c r="L57" s="126"/>
      <c r="M57" s="374"/>
    </row>
    <row r="58" spans="1:13" ht="15" customHeight="1">
      <c r="A58" s="53"/>
      <c r="B58" s="28"/>
      <c r="C58" s="72"/>
      <c r="D58" s="83"/>
      <c r="E58" s="29"/>
      <c r="F58" s="30"/>
      <c r="G58" s="31"/>
      <c r="H58" s="28"/>
      <c r="I58" s="66"/>
      <c r="J58" s="67"/>
      <c r="K58" s="68"/>
      <c r="L58" s="69"/>
      <c r="M58" s="374"/>
    </row>
    <row r="59" spans="1:13" ht="15" customHeight="1">
      <c r="A59" s="52"/>
      <c r="B59" s="117"/>
      <c r="C59" s="118"/>
      <c r="D59" s="119"/>
      <c r="E59" s="120"/>
      <c r="F59" s="121"/>
      <c r="G59" s="122"/>
      <c r="H59" s="117"/>
      <c r="I59" s="123"/>
      <c r="J59" s="60"/>
      <c r="K59" s="125"/>
      <c r="L59" s="126"/>
      <c r="M59" s="374"/>
    </row>
    <row r="60" spans="1:13" ht="15" customHeight="1">
      <c r="A60" s="53"/>
      <c r="B60" s="28"/>
      <c r="C60" s="72"/>
      <c r="D60" s="83"/>
      <c r="E60" s="29"/>
      <c r="F60" s="30"/>
      <c r="G60" s="31"/>
      <c r="H60" s="28"/>
      <c r="I60" s="66"/>
      <c r="J60" s="67"/>
      <c r="K60" s="68"/>
      <c r="L60" s="69"/>
      <c r="M60" s="374"/>
    </row>
    <row r="61" spans="1:13" ht="15" customHeight="1">
      <c r="A61" s="52"/>
      <c r="B61" s="117"/>
      <c r="C61" s="118"/>
      <c r="D61" s="119"/>
      <c r="E61" s="120"/>
      <c r="F61" s="121"/>
      <c r="G61" s="122"/>
      <c r="H61" s="117"/>
      <c r="I61" s="123"/>
      <c r="J61" s="60"/>
      <c r="K61" s="125"/>
      <c r="L61" s="126"/>
      <c r="M61" s="374"/>
    </row>
    <row r="62" spans="1:13" ht="15" customHeight="1">
      <c r="A62" s="53"/>
      <c r="B62" s="117"/>
      <c r="C62" s="72"/>
      <c r="D62" s="119"/>
      <c r="E62" s="120"/>
      <c r="F62" s="121"/>
      <c r="G62" s="122"/>
      <c r="H62" s="117"/>
      <c r="I62" s="123"/>
      <c r="J62" s="67">
        <f>ROUNDDOWN($N$4*N62,0)</f>
        <v>0</v>
      </c>
      <c r="K62" s="125"/>
      <c r="L62" s="126"/>
      <c r="M62" s="374"/>
    </row>
    <row r="63" spans="1:13" ht="15" customHeight="1">
      <c r="A63" s="52"/>
      <c r="B63" s="24"/>
      <c r="C63" s="25"/>
      <c r="D63" s="82"/>
      <c r="E63" s="25"/>
      <c r="F63" s="26"/>
      <c r="G63" s="27"/>
      <c r="H63" s="24"/>
      <c r="I63" s="59"/>
      <c r="J63" s="60"/>
      <c r="K63" s="61"/>
      <c r="L63" s="62" t="str">
        <f>IF(R64&gt;0,R63,IF(AF64&gt;0,CONCATENATE("見積"),IF(R64=0,"")))</f>
        <v/>
      </c>
      <c r="M63" s="374"/>
    </row>
    <row r="64" spans="1:13" ht="15" customHeight="1">
      <c r="A64" s="53"/>
      <c r="B64" s="28"/>
      <c r="C64" s="72"/>
      <c r="D64" s="83"/>
      <c r="E64" s="29"/>
      <c r="F64" s="30"/>
      <c r="G64" s="31"/>
      <c r="H64" s="28"/>
      <c r="I64" s="66"/>
      <c r="J64" s="67">
        <f>ROUNDDOWN($N$4*N64,0)</f>
        <v>0</v>
      </c>
      <c r="K64" s="68">
        <f>IF(J64="",0,INT($I64*$J64))</f>
        <v>0</v>
      </c>
      <c r="L64" s="69"/>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J1:J2"/>
    <mergeCell ref="K1:K2"/>
    <mergeCell ref="L1:L2"/>
    <mergeCell ref="M1:M2"/>
    <mergeCell ref="B1:D2"/>
    <mergeCell ref="E1:E2"/>
    <mergeCell ref="G1:G2"/>
    <mergeCell ref="H1:H2"/>
    <mergeCell ref="I1:I2"/>
  </mergeCells>
  <phoneticPr fontId="2"/>
  <conditionalFormatting sqref="A3:A66">
    <cfRule type="cellIs" dxfId="746" priority="32" stopIfTrue="1" operator="between">
      <formula>0.9999</formula>
      <formula>1.0001</formula>
    </cfRule>
  </conditionalFormatting>
  <conditionalFormatting sqref="J8:K8 J10:K10 J12:K12 J14 J16 J18 J20:K20 J22:K22 J24:K24 J26:K26 J28:K28 J30:K30 J32:K32 J34:K34 J36:K36 J38:K38 J40:K40 J42:K42 J44 J46 J48 J50 J52 J54 J56 J58 J60 J62 J64">
    <cfRule type="expression" dxfId="745" priority="19" stopIfTrue="1">
      <formula>ISERROR(J8)</formula>
    </cfRule>
  </conditionalFormatting>
  <conditionalFormatting sqref="K6">
    <cfRule type="expression" dxfId="744" priority="54" stopIfTrue="1">
      <formula>ISERROR(K6)</formula>
    </cfRule>
  </conditionalFormatting>
  <conditionalFormatting sqref="K14:K18">
    <cfRule type="expression" dxfId="743" priority="44" stopIfTrue="1">
      <formula>ISERROR(K14)</formula>
    </cfRule>
  </conditionalFormatting>
  <conditionalFormatting sqref="K44:K64">
    <cfRule type="expression" dxfId="742" priority="24" stopIfTrue="1">
      <formula>ISERROR(K44)</formula>
    </cfRule>
  </conditionalFormatting>
  <conditionalFormatting sqref="K66">
    <cfRule type="expression" dxfId="741" priority="58" stopIfTrue="1">
      <formula>ISERROR(K66)</formula>
    </cfRule>
  </conditionalFormatting>
  <conditionalFormatting sqref="L5">
    <cfRule type="expression" dxfId="740" priority="53" stopIfTrue="1">
      <formula>ISERROR(L5)</formula>
    </cfRule>
  </conditionalFormatting>
  <conditionalFormatting sqref="L7">
    <cfRule type="expression" dxfId="739" priority="15" stopIfTrue="1">
      <formula>ISERROR(L7)</formula>
    </cfRule>
  </conditionalFormatting>
  <conditionalFormatting sqref="L9">
    <cfRule type="expression" dxfId="738" priority="14" stopIfTrue="1">
      <formula>ISERROR(L9)</formula>
    </cfRule>
  </conditionalFormatting>
  <conditionalFormatting sqref="L11">
    <cfRule type="expression" dxfId="737" priority="13" stopIfTrue="1">
      <formula>ISERROR(L11)</formula>
    </cfRule>
  </conditionalFormatting>
  <conditionalFormatting sqref="L13">
    <cfRule type="expression" dxfId="736" priority="12" stopIfTrue="1">
      <formula>ISERROR(L13)</formula>
    </cfRule>
  </conditionalFormatting>
  <conditionalFormatting sqref="L15">
    <cfRule type="expression" dxfId="735" priority="11" stopIfTrue="1">
      <formula>ISERROR(L15)</formula>
    </cfRule>
  </conditionalFormatting>
  <conditionalFormatting sqref="L17">
    <cfRule type="expression" dxfId="734" priority="39" stopIfTrue="1">
      <formula>ISERROR(L17)</formula>
    </cfRule>
  </conditionalFormatting>
  <conditionalFormatting sqref="L19 L33 L53">
    <cfRule type="expression" dxfId="733" priority="45" stopIfTrue="1">
      <formula>ISERROR(L19)</formula>
    </cfRule>
  </conditionalFormatting>
  <conditionalFormatting sqref="L21">
    <cfRule type="expression" dxfId="732" priority="10" stopIfTrue="1">
      <formula>ISERROR(L21)</formula>
    </cfRule>
  </conditionalFormatting>
  <conditionalFormatting sqref="L23">
    <cfRule type="expression" dxfId="731" priority="9" stopIfTrue="1">
      <formula>ISERROR(L23)</formula>
    </cfRule>
  </conditionalFormatting>
  <conditionalFormatting sqref="L25">
    <cfRule type="expression" dxfId="730" priority="8" stopIfTrue="1">
      <formula>ISERROR(L25)</formula>
    </cfRule>
  </conditionalFormatting>
  <conditionalFormatting sqref="L27">
    <cfRule type="expression" dxfId="729" priority="7" stopIfTrue="1">
      <formula>ISERROR(L27)</formula>
    </cfRule>
  </conditionalFormatting>
  <conditionalFormatting sqref="L29">
    <cfRule type="expression" dxfId="728" priority="6" stopIfTrue="1">
      <formula>ISERROR(L29)</formula>
    </cfRule>
  </conditionalFormatting>
  <conditionalFormatting sqref="L31">
    <cfRule type="expression" dxfId="727" priority="34" stopIfTrue="1">
      <formula>ISERROR(L31)</formula>
    </cfRule>
  </conditionalFormatting>
  <conditionalFormatting sqref="L35">
    <cfRule type="expression" dxfId="726" priority="5" stopIfTrue="1">
      <formula>ISERROR(L35)</formula>
    </cfRule>
  </conditionalFormatting>
  <conditionalFormatting sqref="L37">
    <cfRule type="expression" dxfId="725" priority="4" stopIfTrue="1">
      <formula>ISERROR(L37)</formula>
    </cfRule>
  </conditionalFormatting>
  <conditionalFormatting sqref="L39">
    <cfRule type="expression" dxfId="724" priority="3" stopIfTrue="1">
      <formula>ISERROR(L39)</formula>
    </cfRule>
  </conditionalFormatting>
  <conditionalFormatting sqref="L41">
    <cfRule type="expression" dxfId="723" priority="2" stopIfTrue="1">
      <formula>ISERROR(L41)</formula>
    </cfRule>
  </conditionalFormatting>
  <conditionalFormatting sqref="L43">
    <cfRule type="expression" dxfId="722" priority="1" stopIfTrue="1">
      <formula>ISERROR(L43)</formula>
    </cfRule>
  </conditionalFormatting>
  <conditionalFormatting sqref="L45 L47">
    <cfRule type="expression" dxfId="721" priority="16" stopIfTrue="1">
      <formula>ISERROR(L45)</formula>
    </cfRule>
  </conditionalFormatting>
  <conditionalFormatting sqref="L63">
    <cfRule type="expression" dxfId="720" priority="50" stopIfTrue="1">
      <formula>ISERROR(L63)</formula>
    </cfRule>
  </conditionalFormatting>
  <conditionalFormatting sqref="N6">
    <cfRule type="expression" dxfId="719" priority="22" stopIfTrue="1">
      <formula>ISERROR(N6)</formula>
    </cfRule>
  </conditionalFormatting>
  <conditionalFormatting sqref="N8:N12 N14 N16 N18 N24 N26 N28 N30 N32">
    <cfRule type="expression" dxfId="718" priority="21" stopIfTrue="1">
      <formula>ISERROR(N8)</formula>
    </cfRule>
  </conditionalFormatting>
  <conditionalFormatting sqref="N20:N22">
    <cfRule type="expression" dxfId="717" priority="20" stopIfTrue="1">
      <formula>ISERROR(N20)</formula>
    </cfRule>
  </conditionalFormatting>
  <conditionalFormatting sqref="N34">
    <cfRule type="expression" dxfId="716" priority="23"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A4C8-3027-4340-BAD5-6A4BA42E20FE}">
  <sheetPr>
    <tabColor rgb="FFFFC000"/>
  </sheetPr>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R22" sqref="R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678</v>
      </c>
      <c r="D3" s="82"/>
      <c r="E3" s="25"/>
      <c r="F3" s="26"/>
      <c r="G3" s="27"/>
      <c r="H3" s="58"/>
      <c r="I3" s="59"/>
      <c r="J3" s="60"/>
      <c r="K3" s="61"/>
      <c r="L3" s="62"/>
      <c r="M3" s="374"/>
      <c r="N3" s="375"/>
    </row>
    <row r="4" spans="1:14" ht="15" customHeight="1">
      <c r="A4" s="53"/>
      <c r="B4" s="22" t="s">
        <v>75</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74.5</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636</v>
      </c>
      <c r="D10" s="83"/>
      <c r="E10" s="29"/>
      <c r="F10" s="30"/>
      <c r="G10" s="31"/>
      <c r="H10" s="28"/>
      <c r="I10" s="66"/>
      <c r="J10" s="67"/>
      <c r="K10" s="68"/>
      <c r="L10" s="69"/>
      <c r="M10" s="374"/>
    </row>
    <row r="11" spans="1:14" ht="15" customHeight="1">
      <c r="A11" s="52"/>
      <c r="B11" s="24"/>
      <c r="C11" s="25"/>
      <c r="D11" s="82"/>
      <c r="E11" s="25"/>
      <c r="F11" s="26"/>
      <c r="G11" s="27"/>
      <c r="H11" s="24"/>
      <c r="I11" s="59"/>
      <c r="J11" s="60"/>
      <c r="K11" s="61"/>
      <c r="L11" s="62"/>
      <c r="M11" s="374"/>
    </row>
    <row r="12" spans="1:14" ht="15" customHeight="1">
      <c r="A12" s="53"/>
      <c r="B12" s="28"/>
      <c r="C12" s="72" t="s">
        <v>634</v>
      </c>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t="s">
        <v>86</v>
      </c>
      <c r="D14" s="83"/>
      <c r="E14" s="29" t="s">
        <v>637</v>
      </c>
      <c r="F14" s="30"/>
      <c r="G14" s="31"/>
      <c r="H14" s="28" t="s">
        <v>307</v>
      </c>
      <c r="I14" s="66">
        <v>74.5</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639</v>
      </c>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t="s">
        <v>640</v>
      </c>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t="s">
        <v>85</v>
      </c>
      <c r="D20" s="83"/>
      <c r="E20" s="29" t="s">
        <v>637</v>
      </c>
      <c r="F20" s="30"/>
      <c r="G20" s="31"/>
      <c r="H20" s="28" t="s">
        <v>307</v>
      </c>
      <c r="I20" s="66">
        <v>74.5</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635</v>
      </c>
      <c r="D22" s="83"/>
      <c r="E22" s="29" t="s">
        <v>1742</v>
      </c>
      <c r="F22" s="30"/>
      <c r="G22" s="31"/>
      <c r="H22" s="28" t="s">
        <v>310</v>
      </c>
      <c r="I22" s="66">
        <v>2.2999999999999998</v>
      </c>
      <c r="J22" s="67"/>
      <c r="K22" s="68"/>
      <c r="L22" s="200"/>
      <c r="M22" s="374"/>
    </row>
    <row r="23" spans="1:13" ht="15" customHeight="1">
      <c r="A23" s="52"/>
      <c r="B23" s="117"/>
      <c r="C23" s="25"/>
      <c r="D23" s="119"/>
      <c r="E23" s="120"/>
      <c r="F23" s="121"/>
      <c r="G23" s="122"/>
      <c r="H23" s="117"/>
      <c r="I23" s="123"/>
      <c r="J23" s="60"/>
      <c r="K23" s="125"/>
      <c r="L23" s="126"/>
      <c r="M23" s="374"/>
    </row>
    <row r="24" spans="1:13" ht="15" customHeight="1">
      <c r="A24" s="53"/>
      <c r="B24" s="28"/>
      <c r="C24" s="72" t="s">
        <v>641</v>
      </c>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c r="F28" s="30"/>
      <c r="G28" s="31"/>
      <c r="H28" s="28"/>
      <c r="I28" s="66"/>
      <c r="J28" s="67"/>
      <c r="K28" s="68"/>
      <c r="L28" s="69"/>
      <c r="M28" s="374"/>
    </row>
    <row r="29" spans="1:13" ht="15" customHeight="1">
      <c r="A29" s="52"/>
      <c r="B29" s="117"/>
      <c r="C29" s="118"/>
      <c r="D29" s="119"/>
      <c r="E29" s="120"/>
      <c r="F29" s="121"/>
      <c r="G29" s="122"/>
      <c r="H29" s="117"/>
      <c r="I29" s="123"/>
      <c r="J29" s="60"/>
      <c r="K29" s="125"/>
      <c r="L29" s="126"/>
      <c r="M29" s="374"/>
    </row>
    <row r="30" spans="1:13" ht="15" customHeight="1">
      <c r="A30" s="53"/>
      <c r="B30" s="117"/>
      <c r="C30" s="72"/>
      <c r="D30" s="119"/>
      <c r="E30" s="120"/>
      <c r="F30" s="121"/>
      <c r="G30" s="122"/>
      <c r="H30" s="117"/>
      <c r="I30" s="123"/>
      <c r="J30" s="67"/>
      <c r="K30" s="125"/>
      <c r="L30" s="126"/>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72"/>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715" priority="41" stopIfTrue="1" operator="between">
      <formula>0.9999</formula>
      <formula>1.0001</formula>
    </cfRule>
  </conditionalFormatting>
  <conditionalFormatting sqref="J8 J10 J12:K12 J14:K14 J16:K16 J18:K18 J20 J22 J24 J26 J28 J30 J32">
    <cfRule type="expression" dxfId="714" priority="8" stopIfTrue="1">
      <formula>ISERROR(J8)</formula>
    </cfRule>
  </conditionalFormatting>
  <conditionalFormatting sqref="K6">
    <cfRule type="expression" dxfId="713" priority="43" stopIfTrue="1">
      <formula>ISERROR(K6)</formula>
    </cfRule>
  </conditionalFormatting>
  <conditionalFormatting sqref="K8:K10">
    <cfRule type="expression" dxfId="712" priority="35" stopIfTrue="1">
      <formula>ISERROR(K8)</formula>
    </cfRule>
  </conditionalFormatting>
  <conditionalFormatting sqref="K20:K32 J33:K34">
    <cfRule type="expression" dxfId="711" priority="32" stopIfTrue="1">
      <formula>ISERROR(J20)</formula>
    </cfRule>
  </conditionalFormatting>
  <conditionalFormatting sqref="L5">
    <cfRule type="expression" dxfId="710" priority="42" stopIfTrue="1">
      <formula>ISERROR(L5)</formula>
    </cfRule>
  </conditionalFormatting>
  <conditionalFormatting sqref="L7">
    <cfRule type="expression" dxfId="709" priority="3" stopIfTrue="1">
      <formula>ISERROR(L7)</formula>
    </cfRule>
  </conditionalFormatting>
  <conditionalFormatting sqref="L9 L11 L17 L25 L31">
    <cfRule type="expression" dxfId="708" priority="36" stopIfTrue="1">
      <formula>ISERROR(L9)</formula>
    </cfRule>
  </conditionalFormatting>
  <conditionalFormatting sqref="L13">
    <cfRule type="expression" dxfId="707" priority="2" stopIfTrue="1">
      <formula>ISERROR(L13)</formula>
    </cfRule>
  </conditionalFormatting>
  <conditionalFormatting sqref="L15">
    <cfRule type="expression" dxfId="706" priority="31" stopIfTrue="1">
      <formula>ISERROR(L15)</formula>
    </cfRule>
  </conditionalFormatting>
  <conditionalFormatting sqref="L19">
    <cfRule type="expression" dxfId="705" priority="1" stopIfTrue="1">
      <formula>ISERROR(L19)</formula>
    </cfRule>
  </conditionalFormatting>
  <conditionalFormatting sqref="L21">
    <cfRule type="expression" dxfId="704" priority="4" stopIfTrue="1">
      <formula>ISERROR(L21)</formula>
    </cfRule>
  </conditionalFormatting>
  <conditionalFormatting sqref="L27">
    <cfRule type="expression" dxfId="703" priority="13" stopIfTrue="1">
      <formula>ISERROR(L27)</formula>
    </cfRule>
  </conditionalFormatting>
  <conditionalFormatting sqref="N6">
    <cfRule type="expression" dxfId="702" priority="11" stopIfTrue="1">
      <formula>ISERROR(N6)</formula>
    </cfRule>
  </conditionalFormatting>
  <conditionalFormatting sqref="N8:N12 N14 N16 N18 N24 N26 N28 N30 N32">
    <cfRule type="expression" dxfId="701" priority="10" stopIfTrue="1">
      <formula>ISERROR(N8)</formula>
    </cfRule>
  </conditionalFormatting>
  <conditionalFormatting sqref="N20:N22">
    <cfRule type="expression" dxfId="700" priority="9" stopIfTrue="1">
      <formula>ISERROR(N20)</formula>
    </cfRule>
  </conditionalFormatting>
  <conditionalFormatting sqref="N34">
    <cfRule type="expression" dxfId="699" priority="12"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3606D-FEAB-4908-AE8D-9062E7327C67}">
  <sheetPr>
    <tabColor rgb="FFFFC000"/>
  </sheetPr>
  <dimension ref="A1:N66"/>
  <sheetViews>
    <sheetView showGridLines="0" showZeros="0" view="pageBreakPreview" zoomScaleNormal="80" zoomScaleSheetLayoutView="100" workbookViewId="0">
      <pane ySplit="4" topLeftCell="A5" activePane="bottomLeft" state="frozenSplit"/>
      <selection activeCell="H32" sqref="H32"/>
      <selection pane="bottomLeft" activeCell="R64" sqref="R6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677</v>
      </c>
      <c r="D3" s="82"/>
      <c r="E3" s="25"/>
      <c r="F3" s="26"/>
      <c r="G3" s="27"/>
      <c r="H3" s="58"/>
      <c r="I3" s="59"/>
      <c r="J3" s="60"/>
      <c r="K3" s="61"/>
      <c r="L3" s="62"/>
      <c r="M3" s="374"/>
      <c r="N3" s="375"/>
    </row>
    <row r="4" spans="1:14" ht="15" customHeight="1">
      <c r="A4" s="53"/>
      <c r="B4" s="22" t="s">
        <v>77</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25.2</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303</v>
      </c>
      <c r="F10" s="30"/>
      <c r="G10" s="31"/>
      <c r="H10" s="28" t="s">
        <v>307</v>
      </c>
      <c r="I10" s="66">
        <v>0.5</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61</v>
      </c>
      <c r="D12" s="83"/>
      <c r="E12" s="29" t="s">
        <v>304</v>
      </c>
      <c r="F12" s="30"/>
      <c r="G12" s="31"/>
      <c r="H12" s="28" t="s">
        <v>307</v>
      </c>
      <c r="I12" s="66">
        <v>0.2</v>
      </c>
      <c r="J12" s="67"/>
      <c r="K12" s="68"/>
      <c r="L12" s="200"/>
      <c r="M12" s="374"/>
    </row>
    <row r="13" spans="1:14" ht="15" customHeight="1">
      <c r="A13" s="52"/>
      <c r="B13" s="24"/>
      <c r="C13" s="25"/>
      <c r="D13" s="82"/>
      <c r="E13" s="25"/>
      <c r="F13" s="26"/>
      <c r="G13" s="27"/>
      <c r="H13" s="24"/>
      <c r="I13" s="59"/>
      <c r="J13" s="60"/>
      <c r="K13" s="61"/>
      <c r="L13" s="62"/>
      <c r="M13" s="374"/>
    </row>
    <row r="14" spans="1:14" ht="15" customHeight="1">
      <c r="A14" s="53"/>
      <c r="B14" s="28"/>
      <c r="C14" s="72" t="s">
        <v>61</v>
      </c>
      <c r="D14" s="83"/>
      <c r="E14" s="29" t="s">
        <v>305</v>
      </c>
      <c r="F14" s="30"/>
      <c r="G14" s="31"/>
      <c r="H14" s="28" t="s">
        <v>307</v>
      </c>
      <c r="I14" s="66">
        <v>1.6</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636</v>
      </c>
      <c r="D16" s="83"/>
      <c r="E16" s="29"/>
      <c r="F16" s="30"/>
      <c r="G16" s="31"/>
      <c r="H16" s="28"/>
      <c r="I16" s="66"/>
      <c r="J16" s="67"/>
      <c r="K16" s="68"/>
      <c r="L16" s="69"/>
      <c r="M16" s="374"/>
    </row>
    <row r="17" spans="1:13" ht="15" customHeight="1">
      <c r="A17" s="52"/>
      <c r="B17" s="117"/>
      <c r="C17" s="118"/>
      <c r="D17" s="119"/>
      <c r="E17" s="120"/>
      <c r="F17" s="121"/>
      <c r="G17" s="122"/>
      <c r="H17" s="117"/>
      <c r="I17" s="123"/>
      <c r="J17" s="60"/>
      <c r="K17" s="125"/>
      <c r="L17" s="126"/>
      <c r="M17" s="374"/>
    </row>
    <row r="18" spans="1:13" ht="15" customHeight="1">
      <c r="A18" s="53"/>
      <c r="B18" s="117"/>
      <c r="C18" s="72" t="s">
        <v>634</v>
      </c>
      <c r="D18" s="119"/>
      <c r="E18" s="120"/>
      <c r="F18" s="121"/>
      <c r="G18" s="122"/>
      <c r="H18" s="117"/>
      <c r="I18" s="123"/>
      <c r="J18" s="67"/>
      <c r="K18" s="125"/>
      <c r="L18" s="126"/>
      <c r="M18" s="374"/>
    </row>
    <row r="19" spans="1:13" ht="15" customHeight="1">
      <c r="A19" s="52"/>
      <c r="B19" s="24"/>
      <c r="C19" s="25"/>
      <c r="D19" s="82"/>
      <c r="E19" s="25"/>
      <c r="F19" s="26"/>
      <c r="G19" s="27"/>
      <c r="H19" s="24"/>
      <c r="I19" s="59"/>
      <c r="J19" s="60"/>
      <c r="K19" s="61"/>
      <c r="L19" s="62"/>
      <c r="M19" s="374"/>
    </row>
    <row r="20" spans="1:13" ht="15" customHeight="1">
      <c r="A20" s="53"/>
      <c r="B20" s="28"/>
      <c r="C20" s="72" t="s">
        <v>86</v>
      </c>
      <c r="D20" s="83"/>
      <c r="E20" s="29" t="s">
        <v>637</v>
      </c>
      <c r="F20" s="30"/>
      <c r="G20" s="31"/>
      <c r="H20" s="28" t="s">
        <v>307</v>
      </c>
      <c r="I20" s="66">
        <v>25.2</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86</v>
      </c>
      <c r="D22" s="83"/>
      <c r="E22" s="29" t="s">
        <v>303</v>
      </c>
      <c r="F22" s="30"/>
      <c r="G22" s="31"/>
      <c r="H22" s="28" t="s">
        <v>307</v>
      </c>
      <c r="I22" s="66">
        <v>0.5</v>
      </c>
      <c r="J22" s="67"/>
      <c r="K22" s="68"/>
      <c r="L22" s="200"/>
      <c r="M22" s="374"/>
    </row>
    <row r="23" spans="1:13" ht="15" customHeight="1">
      <c r="A23" s="52"/>
      <c r="B23" s="24"/>
      <c r="C23" s="25"/>
      <c r="D23" s="82"/>
      <c r="E23" s="25"/>
      <c r="F23" s="26"/>
      <c r="G23" s="27"/>
      <c r="H23" s="24"/>
      <c r="I23" s="59"/>
      <c r="J23" s="60"/>
      <c r="K23" s="61"/>
      <c r="L23" s="62"/>
      <c r="M23" s="374"/>
    </row>
    <row r="24" spans="1:13" ht="15" customHeight="1">
      <c r="A24" s="53"/>
      <c r="B24" s="28"/>
      <c r="C24" s="72" t="s">
        <v>86</v>
      </c>
      <c r="D24" s="83"/>
      <c r="E24" s="29" t="s">
        <v>304</v>
      </c>
      <c r="F24" s="30"/>
      <c r="G24" s="31"/>
      <c r="H24" s="28" t="s">
        <v>307</v>
      </c>
      <c r="I24" s="66">
        <v>0.2</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86</v>
      </c>
      <c r="D26" s="83"/>
      <c r="E26" s="29" t="s">
        <v>305</v>
      </c>
      <c r="F26" s="30"/>
      <c r="G26" s="31"/>
      <c r="H26" s="28" t="s">
        <v>307</v>
      </c>
      <c r="I26" s="66">
        <v>1.6</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639</v>
      </c>
      <c r="D28" s="83"/>
      <c r="E28" s="29"/>
      <c r="F28" s="30"/>
      <c r="G28" s="31"/>
      <c r="H28" s="28"/>
      <c r="I28" s="66"/>
      <c r="J28" s="67"/>
      <c r="K28" s="68"/>
      <c r="L28" s="69"/>
      <c r="M28" s="374"/>
    </row>
    <row r="29" spans="1:13" ht="15" customHeight="1">
      <c r="A29" s="52"/>
      <c r="B29" s="24"/>
      <c r="C29" s="25"/>
      <c r="D29" s="82"/>
      <c r="E29" s="25"/>
      <c r="F29" s="26"/>
      <c r="G29" s="27"/>
      <c r="H29" s="24"/>
      <c r="I29" s="59"/>
      <c r="J29" s="60"/>
      <c r="K29" s="61"/>
      <c r="L29" s="62"/>
      <c r="M29" s="374"/>
    </row>
    <row r="30" spans="1:13" ht="15" customHeight="1">
      <c r="A30" s="53"/>
      <c r="B30" s="28"/>
      <c r="C30" s="72" t="s">
        <v>640</v>
      </c>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t="s">
        <v>85</v>
      </c>
      <c r="D32" s="83"/>
      <c r="E32" s="29" t="s">
        <v>637</v>
      </c>
      <c r="F32" s="30"/>
      <c r="G32" s="31"/>
      <c r="H32" s="28" t="s">
        <v>307</v>
      </c>
      <c r="I32" s="66">
        <v>25.2</v>
      </c>
      <c r="J32" s="67"/>
      <c r="K32" s="68"/>
      <c r="L32" s="200"/>
      <c r="M32" s="374"/>
    </row>
    <row r="33" spans="1:13" ht="15" customHeight="1">
      <c r="A33" s="52"/>
      <c r="B33" s="24"/>
      <c r="C33" s="25"/>
      <c r="D33" s="82"/>
      <c r="E33" s="25"/>
      <c r="F33" s="26"/>
      <c r="G33" s="27"/>
      <c r="H33" s="24"/>
      <c r="I33" s="59"/>
      <c r="J33" s="60"/>
      <c r="K33" s="61"/>
      <c r="L33" s="62"/>
      <c r="M33" s="374"/>
    </row>
    <row r="34" spans="1:13" ht="15" customHeight="1">
      <c r="A34" s="53"/>
      <c r="B34" s="28"/>
      <c r="C34" s="72" t="s">
        <v>85</v>
      </c>
      <c r="D34" s="83"/>
      <c r="E34" s="29" t="s">
        <v>303</v>
      </c>
      <c r="F34" s="30"/>
      <c r="G34" s="31"/>
      <c r="H34" s="28" t="s">
        <v>307</v>
      </c>
      <c r="I34" s="66">
        <v>0.5</v>
      </c>
      <c r="J34" s="67"/>
      <c r="K34" s="68"/>
      <c r="L34" s="200"/>
      <c r="M34" s="374"/>
    </row>
    <row r="35" spans="1:13" ht="15" customHeight="1">
      <c r="A35" s="52"/>
      <c r="B35" s="24"/>
      <c r="C35" s="25"/>
      <c r="D35" s="82"/>
      <c r="E35" s="25"/>
      <c r="F35" s="26"/>
      <c r="G35" s="27"/>
      <c r="H35" s="24"/>
      <c r="I35" s="59"/>
      <c r="J35" s="60"/>
      <c r="K35" s="61"/>
      <c r="L35" s="62"/>
      <c r="M35" s="374"/>
    </row>
    <row r="36" spans="1:13" ht="15" customHeight="1">
      <c r="A36" s="53"/>
      <c r="B36" s="28"/>
      <c r="C36" s="72" t="s">
        <v>85</v>
      </c>
      <c r="D36" s="83"/>
      <c r="E36" s="29" t="s">
        <v>304</v>
      </c>
      <c r="F36" s="30"/>
      <c r="G36" s="31"/>
      <c r="H36" s="28" t="s">
        <v>307</v>
      </c>
      <c r="I36" s="66">
        <v>0.2</v>
      </c>
      <c r="J36" s="67"/>
      <c r="K36" s="68"/>
      <c r="L36" s="200"/>
      <c r="M36" s="374"/>
    </row>
    <row r="37" spans="1:13" ht="15" customHeight="1">
      <c r="A37" s="52"/>
      <c r="B37" s="24"/>
      <c r="C37" s="25"/>
      <c r="D37" s="82"/>
      <c r="E37" s="25"/>
      <c r="F37" s="26"/>
      <c r="G37" s="27"/>
      <c r="H37" s="24"/>
      <c r="I37" s="59"/>
      <c r="J37" s="60"/>
      <c r="K37" s="61"/>
      <c r="L37" s="62"/>
      <c r="M37" s="374"/>
    </row>
    <row r="38" spans="1:13" ht="15" customHeight="1">
      <c r="A38" s="53"/>
      <c r="B38" s="28"/>
      <c r="C38" s="72" t="s">
        <v>85</v>
      </c>
      <c r="D38" s="83"/>
      <c r="E38" s="29" t="s">
        <v>305</v>
      </c>
      <c r="F38" s="30"/>
      <c r="G38" s="31"/>
      <c r="H38" s="28" t="s">
        <v>307</v>
      </c>
      <c r="I38" s="66">
        <v>1.6</v>
      </c>
      <c r="J38" s="67"/>
      <c r="K38" s="68"/>
      <c r="L38" s="200"/>
      <c r="M38" s="374"/>
    </row>
    <row r="39" spans="1:13" ht="15" customHeight="1">
      <c r="A39" s="52"/>
      <c r="B39" s="24"/>
      <c r="C39" s="25"/>
      <c r="D39" s="82"/>
      <c r="E39" s="25"/>
      <c r="F39" s="26"/>
      <c r="G39" s="27"/>
      <c r="H39" s="24"/>
      <c r="I39" s="59"/>
      <c r="J39" s="60"/>
      <c r="K39" s="61"/>
      <c r="L39" s="62"/>
      <c r="M39" s="374"/>
    </row>
    <row r="40" spans="1:13" ht="15" customHeight="1">
      <c r="A40" s="53"/>
      <c r="B40" s="28"/>
      <c r="C40" s="72" t="s">
        <v>635</v>
      </c>
      <c r="D40" s="83"/>
      <c r="E40" s="29" t="s">
        <v>1742</v>
      </c>
      <c r="F40" s="30"/>
      <c r="G40" s="31"/>
      <c r="H40" s="28" t="s">
        <v>310</v>
      </c>
      <c r="I40" s="66">
        <v>5.3</v>
      </c>
      <c r="J40" s="67"/>
      <c r="K40" s="68"/>
      <c r="L40" s="200"/>
      <c r="M40" s="374"/>
    </row>
    <row r="41" spans="1:13" ht="15" customHeight="1">
      <c r="A41" s="52"/>
      <c r="B41" s="24"/>
      <c r="C41" s="25"/>
      <c r="D41" s="82"/>
      <c r="E41" s="25"/>
      <c r="F41" s="26"/>
      <c r="G41" s="27"/>
      <c r="H41" s="24"/>
      <c r="I41" s="59"/>
      <c r="J41" s="60"/>
      <c r="K41" s="61"/>
      <c r="L41" s="62"/>
      <c r="M41" s="374"/>
    </row>
    <row r="42" spans="1:13" ht="15" customHeight="1">
      <c r="A42" s="53"/>
      <c r="B42" s="28"/>
      <c r="C42" s="72" t="s">
        <v>635</v>
      </c>
      <c r="D42" s="83"/>
      <c r="E42" s="29" t="s">
        <v>1740</v>
      </c>
      <c r="F42" s="30"/>
      <c r="G42" s="31"/>
      <c r="H42" s="28" t="s">
        <v>310</v>
      </c>
      <c r="I42" s="66">
        <v>0.9</v>
      </c>
      <c r="J42" s="67"/>
      <c r="K42" s="68"/>
      <c r="L42" s="200"/>
      <c r="M42" s="374"/>
    </row>
    <row r="43" spans="1:13" ht="15" customHeight="1">
      <c r="A43" s="52"/>
      <c r="B43" s="24"/>
      <c r="C43" s="25"/>
      <c r="D43" s="82"/>
      <c r="E43" s="25"/>
      <c r="F43" s="26"/>
      <c r="G43" s="27"/>
      <c r="H43" s="24"/>
      <c r="I43" s="59"/>
      <c r="J43" s="60"/>
      <c r="K43" s="61"/>
      <c r="L43" s="62"/>
      <c r="M43" s="374"/>
    </row>
    <row r="44" spans="1:13" ht="15" customHeight="1">
      <c r="A44" s="53"/>
      <c r="B44" s="28"/>
      <c r="C44" s="72" t="s">
        <v>635</v>
      </c>
      <c r="D44" s="83"/>
      <c r="E44" s="29" t="s">
        <v>1741</v>
      </c>
      <c r="F44" s="30"/>
      <c r="G44" s="31"/>
      <c r="H44" s="28" t="s">
        <v>310</v>
      </c>
      <c r="I44" s="66">
        <v>0.1</v>
      </c>
      <c r="J44" s="67"/>
      <c r="K44" s="68"/>
      <c r="L44" s="200"/>
      <c r="M44" s="374"/>
    </row>
    <row r="45" spans="1:13" ht="15" customHeight="1">
      <c r="A45" s="52"/>
      <c r="B45" s="24"/>
      <c r="C45" s="25"/>
      <c r="D45" s="82"/>
      <c r="E45" s="25"/>
      <c r="F45" s="26"/>
      <c r="G45" s="27"/>
      <c r="H45" s="24"/>
      <c r="I45" s="59"/>
      <c r="J45" s="60"/>
      <c r="K45" s="61"/>
      <c r="L45" s="62"/>
      <c r="M45" s="374"/>
    </row>
    <row r="46" spans="1:13" ht="15" customHeight="1">
      <c r="A46" s="53"/>
      <c r="B46" s="28"/>
      <c r="C46" s="72" t="s">
        <v>641</v>
      </c>
      <c r="D46" s="83"/>
      <c r="E46" s="29"/>
      <c r="F46" s="30"/>
      <c r="G46" s="31"/>
      <c r="H46" s="28"/>
      <c r="I46" s="66"/>
      <c r="J46" s="67"/>
      <c r="K46" s="68"/>
      <c r="L46" s="69"/>
      <c r="M46" s="374"/>
    </row>
    <row r="47" spans="1:13" ht="15" customHeight="1">
      <c r="A47" s="52"/>
      <c r="B47" s="24"/>
      <c r="C47" s="25"/>
      <c r="D47" s="82"/>
      <c r="E47" s="25"/>
      <c r="F47" s="26"/>
      <c r="G47" s="27"/>
      <c r="H47" s="24"/>
      <c r="I47" s="59"/>
      <c r="J47" s="60"/>
      <c r="K47" s="61"/>
      <c r="L47" s="62"/>
      <c r="M47" s="374"/>
    </row>
    <row r="48" spans="1:13" ht="15" customHeight="1">
      <c r="A48" s="53"/>
      <c r="B48" s="28"/>
      <c r="C48" s="72"/>
      <c r="D48" s="83"/>
      <c r="E48" s="29"/>
      <c r="F48" s="30"/>
      <c r="G48" s="31"/>
      <c r="H48" s="28"/>
      <c r="I48" s="66"/>
      <c r="J48" s="67"/>
      <c r="K48" s="68"/>
      <c r="L48" s="127"/>
      <c r="M48" s="374"/>
    </row>
    <row r="49" spans="1:13" ht="15" customHeight="1">
      <c r="A49" s="52"/>
      <c r="B49" s="24"/>
      <c r="C49" s="25"/>
      <c r="D49" s="82"/>
      <c r="E49" s="25"/>
      <c r="F49" s="26"/>
      <c r="G49" s="27"/>
      <c r="H49" s="24"/>
      <c r="I49" s="59"/>
      <c r="J49" s="60"/>
      <c r="K49" s="61"/>
      <c r="L49" s="62"/>
      <c r="M49" s="374"/>
    </row>
    <row r="50" spans="1:13" ht="15" customHeight="1">
      <c r="A50" s="53"/>
      <c r="B50" s="28"/>
      <c r="C50" s="72"/>
      <c r="D50" s="83"/>
      <c r="E50" s="29"/>
      <c r="F50" s="30"/>
      <c r="G50" s="31"/>
      <c r="H50" s="28"/>
      <c r="I50" s="66"/>
      <c r="J50" s="67"/>
      <c r="K50" s="68"/>
      <c r="L50" s="127"/>
      <c r="M50" s="374"/>
    </row>
    <row r="51" spans="1:13" ht="15" customHeight="1">
      <c r="A51" s="52"/>
      <c r="B51" s="24"/>
      <c r="C51" s="25"/>
      <c r="D51" s="82"/>
      <c r="E51" s="25"/>
      <c r="F51" s="26"/>
      <c r="G51" s="27"/>
      <c r="H51" s="24"/>
      <c r="I51" s="59"/>
      <c r="J51" s="60"/>
      <c r="K51" s="61"/>
      <c r="L51" s="62"/>
      <c r="M51" s="374"/>
    </row>
    <row r="52" spans="1:13" ht="15" customHeight="1">
      <c r="A52" s="53"/>
      <c r="B52" s="28"/>
      <c r="C52" s="72"/>
      <c r="D52" s="83"/>
      <c r="E52" s="29"/>
      <c r="F52" s="30"/>
      <c r="G52" s="31"/>
      <c r="H52" s="28"/>
      <c r="I52" s="66"/>
      <c r="J52" s="67"/>
      <c r="K52" s="68"/>
      <c r="L52" s="127"/>
      <c r="M52" s="374"/>
    </row>
    <row r="53" spans="1:13" ht="15" customHeight="1">
      <c r="A53" s="52"/>
      <c r="B53" s="24"/>
      <c r="C53" s="25"/>
      <c r="D53" s="82"/>
      <c r="E53" s="25"/>
      <c r="F53" s="26"/>
      <c r="G53" s="27"/>
      <c r="H53" s="24"/>
      <c r="I53" s="59"/>
      <c r="J53" s="60"/>
      <c r="K53" s="61"/>
      <c r="L53" s="62"/>
      <c r="M53" s="374"/>
    </row>
    <row r="54" spans="1:13" ht="15" customHeight="1">
      <c r="A54" s="53"/>
      <c r="B54" s="28"/>
      <c r="C54" s="72"/>
      <c r="D54" s="83"/>
      <c r="E54" s="29"/>
      <c r="F54" s="30"/>
      <c r="G54" s="31"/>
      <c r="H54" s="28"/>
      <c r="I54" s="66"/>
      <c r="J54" s="67"/>
      <c r="K54" s="68"/>
      <c r="L54" s="127"/>
      <c r="M54" s="374"/>
    </row>
    <row r="55" spans="1:13" ht="15" customHeight="1">
      <c r="A55" s="52"/>
      <c r="B55" s="24"/>
      <c r="C55" s="25"/>
      <c r="D55" s="82"/>
      <c r="E55" s="25"/>
      <c r="F55" s="26"/>
      <c r="G55" s="27"/>
      <c r="H55" s="24"/>
      <c r="I55" s="59"/>
      <c r="J55" s="60"/>
      <c r="K55" s="61"/>
      <c r="L55" s="62"/>
      <c r="M55" s="374"/>
    </row>
    <row r="56" spans="1:13" ht="15" customHeight="1">
      <c r="A56" s="53"/>
      <c r="B56" s="28"/>
      <c r="C56" s="72"/>
      <c r="D56" s="83"/>
      <c r="E56" s="29"/>
      <c r="F56" s="30"/>
      <c r="G56" s="31"/>
      <c r="H56" s="28"/>
      <c r="I56" s="66"/>
      <c r="J56" s="67"/>
      <c r="K56" s="68"/>
      <c r="L56" s="127"/>
      <c r="M56" s="374"/>
    </row>
    <row r="57" spans="1:13" ht="15" customHeight="1">
      <c r="A57" s="52"/>
      <c r="B57" s="24"/>
      <c r="C57" s="25"/>
      <c r="D57" s="82"/>
      <c r="E57" s="25"/>
      <c r="F57" s="26"/>
      <c r="G57" s="27"/>
      <c r="H57" s="24"/>
      <c r="I57" s="59"/>
      <c r="J57" s="60"/>
      <c r="K57" s="61"/>
      <c r="L57" s="62"/>
      <c r="M57" s="374"/>
    </row>
    <row r="58" spans="1:13" ht="15" customHeight="1">
      <c r="A58" s="53"/>
      <c r="B58" s="28"/>
      <c r="C58" s="72"/>
      <c r="D58" s="83"/>
      <c r="E58" s="29"/>
      <c r="F58" s="30"/>
      <c r="G58" s="31"/>
      <c r="H58" s="28"/>
      <c r="I58" s="66"/>
      <c r="J58" s="67"/>
      <c r="K58" s="68"/>
      <c r="L58" s="127"/>
      <c r="M58" s="374"/>
    </row>
    <row r="59" spans="1:13" ht="15" customHeight="1">
      <c r="A59" s="52"/>
      <c r="B59" s="24"/>
      <c r="C59" s="25"/>
      <c r="D59" s="82"/>
      <c r="E59" s="25"/>
      <c r="F59" s="26"/>
      <c r="G59" s="27"/>
      <c r="H59" s="24"/>
      <c r="I59" s="59"/>
      <c r="J59" s="60"/>
      <c r="K59" s="61"/>
      <c r="L59" s="62"/>
      <c r="M59" s="374"/>
    </row>
    <row r="60" spans="1:13" ht="15" customHeight="1">
      <c r="A60" s="53"/>
      <c r="B60" s="28"/>
      <c r="C60" s="72"/>
      <c r="D60" s="83"/>
      <c r="E60" s="29"/>
      <c r="F60" s="30"/>
      <c r="G60" s="31"/>
      <c r="H60" s="28"/>
      <c r="I60" s="66"/>
      <c r="J60" s="67"/>
      <c r="K60" s="68"/>
      <c r="L60" s="127"/>
      <c r="M60" s="374"/>
    </row>
    <row r="61" spans="1:13" ht="15" customHeight="1">
      <c r="A61" s="52"/>
      <c r="B61" s="24"/>
      <c r="C61" s="25"/>
      <c r="D61" s="82"/>
      <c r="E61" s="25"/>
      <c r="F61" s="26"/>
      <c r="G61" s="27"/>
      <c r="H61" s="24"/>
      <c r="I61" s="59"/>
      <c r="J61" s="60"/>
      <c r="K61" s="61"/>
      <c r="L61" s="62"/>
      <c r="M61" s="374"/>
    </row>
    <row r="62" spans="1:13" ht="15" customHeight="1">
      <c r="A62" s="53"/>
      <c r="B62" s="28"/>
      <c r="C62" s="72"/>
      <c r="D62" s="83"/>
      <c r="E62" s="29"/>
      <c r="F62" s="30"/>
      <c r="G62" s="31"/>
      <c r="H62" s="28"/>
      <c r="I62" s="66"/>
      <c r="J62" s="67"/>
      <c r="K62" s="68"/>
      <c r="L62" s="127"/>
      <c r="M62" s="374"/>
    </row>
    <row r="63" spans="1:13" ht="15" customHeight="1">
      <c r="A63" s="52"/>
      <c r="B63" s="24"/>
      <c r="C63" s="25"/>
      <c r="D63" s="82"/>
      <c r="E63" s="25"/>
      <c r="F63" s="26"/>
      <c r="G63" s="27"/>
      <c r="H63" s="24"/>
      <c r="I63" s="59"/>
      <c r="J63" s="60"/>
      <c r="K63" s="61"/>
      <c r="L63" s="62"/>
      <c r="M63" s="374"/>
    </row>
    <row r="64" spans="1:13" ht="15" customHeight="1">
      <c r="A64" s="53"/>
      <c r="B64" s="28"/>
      <c r="C64" s="72"/>
      <c r="D64" s="83"/>
      <c r="E64" s="29"/>
      <c r="F64" s="30"/>
      <c r="G64" s="31"/>
      <c r="H64" s="28"/>
      <c r="I64" s="66"/>
      <c r="J64" s="67"/>
      <c r="K64" s="68"/>
      <c r="L64" s="127"/>
      <c r="M64" s="374"/>
    </row>
    <row r="65" spans="1:13" ht="15" customHeight="1">
      <c r="A65" s="52"/>
      <c r="B65" s="24"/>
      <c r="C65" s="25"/>
      <c r="D65" s="82"/>
      <c r="E65" s="25"/>
      <c r="F65" s="26"/>
      <c r="G65" s="27"/>
      <c r="H65" s="24"/>
      <c r="I65" s="77"/>
      <c r="J65" s="78"/>
      <c r="K65" s="61"/>
      <c r="L65" s="62"/>
      <c r="M65" s="374"/>
    </row>
    <row r="66" spans="1:13" ht="15" customHeight="1">
      <c r="A66" s="53"/>
      <c r="B66" s="28"/>
      <c r="C66" s="86"/>
      <c r="D66" s="84"/>
      <c r="E66" s="29"/>
      <c r="F66" s="30"/>
      <c r="G66" s="31"/>
      <c r="H66" s="28"/>
      <c r="I66" s="80"/>
      <c r="J66" s="81"/>
      <c r="K66" s="76"/>
      <c r="L66" s="69"/>
      <c r="M66" s="374"/>
    </row>
  </sheetData>
  <mergeCells count="9">
    <mergeCell ref="J1:J2"/>
    <mergeCell ref="K1:K2"/>
    <mergeCell ref="L1:L2"/>
    <mergeCell ref="M1:M2"/>
    <mergeCell ref="B1:D2"/>
    <mergeCell ref="E1:E2"/>
    <mergeCell ref="G1:G2"/>
    <mergeCell ref="H1:H2"/>
    <mergeCell ref="I1:I2"/>
  </mergeCells>
  <phoneticPr fontId="2"/>
  <conditionalFormatting sqref="A3:A66">
    <cfRule type="cellIs" dxfId="698" priority="31" stopIfTrue="1" operator="between">
      <formula>0.9999</formula>
      <formula>1.0001</formula>
    </cfRule>
  </conditionalFormatting>
  <conditionalFormatting sqref="J8:K8 J10:K10 J12:K12 J14:K14 J16 J18 J20:K20 J22:K22 J24:K24 J26:K26 J28:K28 J30:K30 J32:K32 J34:K34 J36:K36 J38 J40 J42 J44">
    <cfRule type="expression" dxfId="697" priority="16" stopIfTrue="1">
      <formula>ISERROR(J8)</formula>
    </cfRule>
  </conditionalFormatting>
  <conditionalFormatting sqref="J46:K64">
    <cfRule type="expression" dxfId="696" priority="53" stopIfTrue="1">
      <formula>ISERROR(J46)</formula>
    </cfRule>
  </conditionalFormatting>
  <conditionalFormatting sqref="K6">
    <cfRule type="expression" dxfId="695" priority="80" stopIfTrue="1">
      <formula>ISERROR(K6)</formula>
    </cfRule>
  </conditionalFormatting>
  <conditionalFormatting sqref="K16:K18">
    <cfRule type="expression" dxfId="694" priority="75" stopIfTrue="1">
      <formula>ISERROR(K16)</formula>
    </cfRule>
  </conditionalFormatting>
  <conditionalFormatting sqref="K38:K44">
    <cfRule type="expression" dxfId="693" priority="70" stopIfTrue="1">
      <formula>ISERROR(K38)</formula>
    </cfRule>
  </conditionalFormatting>
  <conditionalFormatting sqref="K66">
    <cfRule type="expression" dxfId="692" priority="84" stopIfTrue="1">
      <formula>ISERROR(K66)</formula>
    </cfRule>
  </conditionalFormatting>
  <conditionalFormatting sqref="L5">
    <cfRule type="expression" dxfId="691" priority="79" stopIfTrue="1">
      <formula>ISERROR(L5)</formula>
    </cfRule>
  </conditionalFormatting>
  <conditionalFormatting sqref="L7">
    <cfRule type="expression" dxfId="690" priority="12" stopIfTrue="1">
      <formula>ISERROR(L7)</formula>
    </cfRule>
  </conditionalFormatting>
  <conditionalFormatting sqref="L9">
    <cfRule type="expression" dxfId="689" priority="11" stopIfTrue="1">
      <formula>ISERROR(L9)</formula>
    </cfRule>
  </conditionalFormatting>
  <conditionalFormatting sqref="L11">
    <cfRule type="expression" dxfId="688" priority="10" stopIfTrue="1">
      <formula>ISERROR(L11)</formula>
    </cfRule>
  </conditionalFormatting>
  <conditionalFormatting sqref="L13">
    <cfRule type="expression" dxfId="687" priority="9" stopIfTrue="1">
      <formula>ISERROR(L13)</formula>
    </cfRule>
  </conditionalFormatting>
  <conditionalFormatting sqref="L15 L29">
    <cfRule type="expression" dxfId="686" priority="71" stopIfTrue="1">
      <formula>ISERROR(L15)</formula>
    </cfRule>
  </conditionalFormatting>
  <conditionalFormatting sqref="L19">
    <cfRule type="expression" dxfId="685" priority="8" stopIfTrue="1">
      <formula>ISERROR(L19)</formula>
    </cfRule>
  </conditionalFormatting>
  <conditionalFormatting sqref="L21">
    <cfRule type="expression" dxfId="684" priority="7" stopIfTrue="1">
      <formula>ISERROR(L21)</formula>
    </cfRule>
  </conditionalFormatting>
  <conditionalFormatting sqref="L23">
    <cfRule type="expression" dxfId="683" priority="6" stopIfTrue="1">
      <formula>ISERROR(L23)</formula>
    </cfRule>
  </conditionalFormatting>
  <conditionalFormatting sqref="L25">
    <cfRule type="expression" dxfId="682" priority="5" stopIfTrue="1">
      <formula>ISERROR(L25)</formula>
    </cfRule>
  </conditionalFormatting>
  <conditionalFormatting sqref="L27">
    <cfRule type="expression" dxfId="681" priority="68" stopIfTrue="1">
      <formula>ISERROR(L27)</formula>
    </cfRule>
  </conditionalFormatting>
  <conditionalFormatting sqref="L31">
    <cfRule type="expression" dxfId="680" priority="4" stopIfTrue="1">
      <formula>ISERROR(L31)</formula>
    </cfRule>
  </conditionalFormatting>
  <conditionalFormatting sqref="L33">
    <cfRule type="expression" dxfId="679" priority="3" stopIfTrue="1">
      <formula>ISERROR(L33)</formula>
    </cfRule>
  </conditionalFormatting>
  <conditionalFormatting sqref="L35">
    <cfRule type="expression" dxfId="678" priority="2" stopIfTrue="1">
      <formula>ISERROR(L35)</formula>
    </cfRule>
  </conditionalFormatting>
  <conditionalFormatting sqref="L37">
    <cfRule type="expression" dxfId="677" priority="1" stopIfTrue="1">
      <formula>ISERROR(L37)</formula>
    </cfRule>
  </conditionalFormatting>
  <conditionalFormatting sqref="L39 L41 L43">
    <cfRule type="expression" dxfId="676" priority="13" stopIfTrue="1">
      <formula>ISERROR(L39)</formula>
    </cfRule>
  </conditionalFormatting>
  <conditionalFormatting sqref="L45">
    <cfRule type="expression" dxfId="675" priority="67" stopIfTrue="1">
      <formula>ISERROR(L45)</formula>
    </cfRule>
  </conditionalFormatting>
  <conditionalFormatting sqref="L47">
    <cfRule type="expression" dxfId="674" priority="26" stopIfTrue="1">
      <formula>ISERROR(L47)</formula>
    </cfRule>
  </conditionalFormatting>
  <conditionalFormatting sqref="L49 L51 L53 L55 L57 L59 L61 L63">
    <cfRule type="expression" dxfId="673" priority="21" stopIfTrue="1">
      <formula>ISERROR(L49)</formula>
    </cfRule>
  </conditionalFormatting>
  <conditionalFormatting sqref="N6">
    <cfRule type="expression" dxfId="672" priority="19" stopIfTrue="1">
      <formula>ISERROR(N6)</formula>
    </cfRule>
  </conditionalFormatting>
  <conditionalFormatting sqref="N8:N12 N14 N16 N18 N24 N26 N28 N30 N32">
    <cfRule type="expression" dxfId="671" priority="18" stopIfTrue="1">
      <formula>ISERROR(N8)</formula>
    </cfRule>
  </conditionalFormatting>
  <conditionalFormatting sqref="N20:N22">
    <cfRule type="expression" dxfId="670" priority="17" stopIfTrue="1">
      <formula>ISERROR(N20)</formula>
    </cfRule>
  </conditionalFormatting>
  <conditionalFormatting sqref="N34">
    <cfRule type="expression" dxfId="669" priority="20"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BB327-607B-4E21-B008-EC95E06AA342}">
  <sheetPr>
    <tabColor rgb="FFFFC000"/>
  </sheetPr>
  <dimension ref="A1:N34"/>
  <sheetViews>
    <sheetView showGridLines="0" showZeros="0" view="pageBreakPreview" zoomScale="115" zoomScaleNormal="80" zoomScaleSheetLayoutView="115" workbookViewId="0">
      <pane ySplit="4" topLeftCell="A5" activePane="bottomLeft" state="frozenSplit"/>
      <selection activeCell="H32" sqref="H32"/>
      <selection pane="bottomLeft" activeCell="Q28" sqref="Q28"/>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682</v>
      </c>
      <c r="D3" s="82"/>
      <c r="E3" s="25"/>
      <c r="F3" s="26"/>
      <c r="G3" s="27"/>
      <c r="H3" s="58"/>
      <c r="I3" s="59"/>
      <c r="J3" s="60"/>
      <c r="K3" s="61"/>
      <c r="L3" s="62"/>
      <c r="M3" s="374"/>
      <c r="N3" s="375"/>
    </row>
    <row r="4" spans="1:14" ht="15" customHeight="1">
      <c r="A4" s="53"/>
      <c r="B4" s="22" t="s">
        <v>88</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60.9</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636</v>
      </c>
      <c r="D10" s="83"/>
      <c r="E10" s="29"/>
      <c r="F10" s="30"/>
      <c r="G10" s="31"/>
      <c r="H10" s="28"/>
      <c r="I10" s="66"/>
      <c r="J10" s="67"/>
      <c r="K10" s="68"/>
      <c r="L10" s="69"/>
      <c r="M10" s="374"/>
    </row>
    <row r="11" spans="1:14" ht="15" customHeight="1">
      <c r="A11" s="52"/>
      <c r="B11" s="24"/>
      <c r="C11" s="25"/>
      <c r="D11" s="82"/>
      <c r="E11" s="25"/>
      <c r="F11" s="26"/>
      <c r="G11" s="27"/>
      <c r="H11" s="24"/>
      <c r="I11" s="59"/>
      <c r="J11" s="60"/>
      <c r="K11" s="61"/>
      <c r="L11" s="62"/>
      <c r="M11" s="374"/>
    </row>
    <row r="12" spans="1:14" ht="15" customHeight="1">
      <c r="A12" s="53"/>
      <c r="B12" s="28"/>
      <c r="C12" s="72" t="s">
        <v>634</v>
      </c>
      <c r="D12" s="83"/>
      <c r="E12" s="29"/>
      <c r="F12" s="30"/>
      <c r="G12" s="31"/>
      <c r="H12" s="28"/>
      <c r="I12" s="66"/>
      <c r="J12" s="67"/>
      <c r="K12" s="68"/>
      <c r="L12" s="69"/>
      <c r="M12" s="374"/>
    </row>
    <row r="13" spans="1:14" ht="15" customHeight="1">
      <c r="A13" s="52"/>
      <c r="B13" s="24"/>
      <c r="C13" s="25"/>
      <c r="D13" s="82"/>
      <c r="E13" s="25"/>
      <c r="F13" s="26"/>
      <c r="G13" s="27"/>
      <c r="H13" s="24"/>
      <c r="I13" s="59"/>
      <c r="J13" s="60"/>
      <c r="K13" s="61"/>
      <c r="L13" s="62"/>
      <c r="M13" s="374"/>
    </row>
    <row r="14" spans="1:14" ht="15" customHeight="1">
      <c r="A14" s="53"/>
      <c r="B14" s="28"/>
      <c r="C14" s="72" t="s">
        <v>86</v>
      </c>
      <c r="D14" s="83"/>
      <c r="E14" s="29" t="s">
        <v>637</v>
      </c>
      <c r="F14" s="30"/>
      <c r="G14" s="31"/>
      <c r="H14" s="28" t="s">
        <v>307</v>
      </c>
      <c r="I14" s="66">
        <v>60.9</v>
      </c>
      <c r="J14" s="67"/>
      <c r="K14" s="68"/>
      <c r="L14" s="200"/>
      <c r="M14" s="374"/>
    </row>
    <row r="15" spans="1:14" ht="15" customHeight="1">
      <c r="A15" s="52"/>
      <c r="B15" s="24"/>
      <c r="C15" s="25"/>
      <c r="D15" s="82"/>
      <c r="E15" s="25"/>
      <c r="F15" s="26"/>
      <c r="G15" s="27"/>
      <c r="H15" s="24"/>
      <c r="I15" s="59"/>
      <c r="J15" s="60"/>
      <c r="K15" s="61"/>
      <c r="L15" s="62"/>
      <c r="M15" s="374"/>
    </row>
    <row r="16" spans="1:14" ht="15" customHeight="1">
      <c r="A16" s="53"/>
      <c r="B16" s="28"/>
      <c r="C16" s="72" t="s">
        <v>639</v>
      </c>
      <c r="D16" s="83"/>
      <c r="E16" s="29"/>
      <c r="F16" s="30"/>
      <c r="G16" s="31"/>
      <c r="H16" s="28"/>
      <c r="I16" s="66"/>
      <c r="J16" s="67"/>
      <c r="K16" s="68"/>
      <c r="L16" s="69"/>
      <c r="M16" s="374"/>
    </row>
    <row r="17" spans="1:13" ht="15" customHeight="1">
      <c r="A17" s="52"/>
      <c r="B17" s="24"/>
      <c r="C17" s="25"/>
      <c r="D17" s="82"/>
      <c r="E17" s="25"/>
      <c r="F17" s="26"/>
      <c r="G17" s="27"/>
      <c r="H17" s="24"/>
      <c r="I17" s="59"/>
      <c r="J17" s="60"/>
      <c r="K17" s="61"/>
      <c r="L17" s="62"/>
      <c r="M17" s="374"/>
    </row>
    <row r="18" spans="1:13" ht="15" customHeight="1">
      <c r="A18" s="53"/>
      <c r="B18" s="28"/>
      <c r="C18" s="72" t="s">
        <v>640</v>
      </c>
      <c r="D18" s="83"/>
      <c r="E18" s="29"/>
      <c r="F18" s="30"/>
      <c r="G18" s="31"/>
      <c r="H18" s="28"/>
      <c r="I18" s="66"/>
      <c r="J18" s="67"/>
      <c r="K18" s="68"/>
      <c r="L18" s="69"/>
      <c r="M18" s="374"/>
    </row>
    <row r="19" spans="1:13" ht="15" customHeight="1">
      <c r="A19" s="52"/>
      <c r="B19" s="24"/>
      <c r="C19" s="25"/>
      <c r="D19" s="82"/>
      <c r="E19" s="25"/>
      <c r="F19" s="26"/>
      <c r="G19" s="27"/>
      <c r="H19" s="24"/>
      <c r="I19" s="59"/>
      <c r="J19" s="60"/>
      <c r="K19" s="61"/>
      <c r="L19" s="62"/>
      <c r="M19" s="374"/>
    </row>
    <row r="20" spans="1:13" ht="15" customHeight="1">
      <c r="A20" s="53"/>
      <c r="B20" s="28"/>
      <c r="C20" s="72" t="s">
        <v>85</v>
      </c>
      <c r="D20" s="83"/>
      <c r="E20" s="29" t="s">
        <v>637</v>
      </c>
      <c r="F20" s="30"/>
      <c r="G20" s="31"/>
      <c r="H20" s="28" t="s">
        <v>307</v>
      </c>
      <c r="I20" s="66">
        <v>60.9</v>
      </c>
      <c r="J20" s="67"/>
      <c r="K20" s="68"/>
      <c r="L20" s="200"/>
      <c r="M20" s="374"/>
    </row>
    <row r="21" spans="1:13" ht="15" customHeight="1">
      <c r="A21" s="52"/>
      <c r="B21" s="24"/>
      <c r="C21" s="25"/>
      <c r="D21" s="82"/>
      <c r="E21" s="25"/>
      <c r="F21" s="26"/>
      <c r="G21" s="27"/>
      <c r="H21" s="24"/>
      <c r="I21" s="59"/>
      <c r="J21" s="60"/>
      <c r="K21" s="61"/>
      <c r="L21" s="62"/>
      <c r="M21" s="374"/>
    </row>
    <row r="22" spans="1:13" ht="15" customHeight="1">
      <c r="A22" s="53"/>
      <c r="B22" s="28"/>
      <c r="C22" s="72" t="s">
        <v>635</v>
      </c>
      <c r="D22" s="83"/>
      <c r="E22" s="29" t="s">
        <v>1742</v>
      </c>
      <c r="F22" s="30"/>
      <c r="G22" s="31"/>
      <c r="H22" s="28" t="s">
        <v>310</v>
      </c>
      <c r="I22" s="66">
        <v>3.8</v>
      </c>
      <c r="J22" s="67"/>
      <c r="K22" s="68"/>
      <c r="L22" s="200"/>
      <c r="M22" s="374"/>
    </row>
    <row r="23" spans="1:13" ht="15" customHeight="1">
      <c r="A23" s="52"/>
      <c r="B23" s="117"/>
      <c r="C23" s="25"/>
      <c r="D23" s="119"/>
      <c r="E23" s="120"/>
      <c r="F23" s="121"/>
      <c r="G23" s="122"/>
      <c r="H23" s="117"/>
      <c r="I23" s="123"/>
      <c r="J23" s="60"/>
      <c r="K23" s="125"/>
      <c r="L23" s="126"/>
      <c r="M23" s="374"/>
    </row>
    <row r="24" spans="1:13" ht="15" customHeight="1">
      <c r="A24" s="53"/>
      <c r="B24" s="28"/>
      <c r="C24" s="72" t="s">
        <v>641</v>
      </c>
      <c r="D24" s="83"/>
      <c r="E24" s="29"/>
      <c r="F24" s="30"/>
      <c r="G24" s="31"/>
      <c r="H24" s="28"/>
      <c r="I24" s="66"/>
      <c r="J24" s="67"/>
      <c r="K24" s="68"/>
      <c r="L24" s="69"/>
      <c r="M24" s="374"/>
    </row>
    <row r="25" spans="1:13" ht="15" customHeight="1">
      <c r="A25" s="52"/>
      <c r="B25" s="24"/>
      <c r="C25" s="25"/>
      <c r="D25" s="82"/>
      <c r="E25" s="25"/>
      <c r="F25" s="26"/>
      <c r="G25" s="27"/>
      <c r="H25" s="24"/>
      <c r="I25" s="59"/>
      <c r="J25" s="60"/>
      <c r="K25" s="61"/>
      <c r="L25" s="62"/>
      <c r="M25" s="374"/>
    </row>
    <row r="26" spans="1:13" ht="15" customHeight="1">
      <c r="A26" s="53"/>
      <c r="B26" s="28"/>
      <c r="C26" s="72"/>
      <c r="D26" s="83"/>
      <c r="E26" s="29"/>
      <c r="F26" s="30"/>
      <c r="G26" s="31"/>
      <c r="H26" s="28"/>
      <c r="I26" s="66"/>
      <c r="J26" s="67"/>
      <c r="K26" s="68"/>
      <c r="L26" s="69"/>
      <c r="M26" s="374"/>
    </row>
    <row r="27" spans="1:13" ht="15" customHeight="1">
      <c r="A27" s="52"/>
      <c r="B27" s="24"/>
      <c r="C27" s="25"/>
      <c r="D27" s="82"/>
      <c r="E27" s="25"/>
      <c r="F27" s="26"/>
      <c r="G27" s="27"/>
      <c r="H27" s="24"/>
      <c r="I27" s="59"/>
      <c r="J27" s="60"/>
      <c r="K27" s="61"/>
      <c r="L27" s="62"/>
      <c r="M27" s="374"/>
    </row>
    <row r="28" spans="1:13" ht="15" customHeight="1">
      <c r="A28" s="53"/>
      <c r="B28" s="28"/>
      <c r="C28" s="72"/>
      <c r="D28" s="83"/>
      <c r="E28" s="29"/>
      <c r="F28" s="30"/>
      <c r="G28" s="31"/>
      <c r="H28" s="28"/>
      <c r="I28" s="66"/>
      <c r="J28" s="67"/>
      <c r="K28" s="68"/>
      <c r="L28" s="69"/>
      <c r="M28" s="374"/>
    </row>
    <row r="29" spans="1:13" ht="15" customHeight="1">
      <c r="A29" s="52"/>
      <c r="B29" s="117"/>
      <c r="C29" s="118"/>
      <c r="D29" s="119"/>
      <c r="E29" s="120"/>
      <c r="F29" s="121"/>
      <c r="G29" s="122"/>
      <c r="H29" s="117"/>
      <c r="I29" s="123"/>
      <c r="J29" s="124"/>
      <c r="K29" s="125"/>
      <c r="L29" s="126"/>
      <c r="M29" s="374"/>
    </row>
    <row r="30" spans="1:13" ht="15" customHeight="1">
      <c r="A30" s="53"/>
      <c r="B30" s="117"/>
      <c r="C30" s="72"/>
      <c r="D30" s="119"/>
      <c r="E30" s="120"/>
      <c r="F30" s="121"/>
      <c r="G30" s="122"/>
      <c r="H30" s="117"/>
      <c r="I30" s="123"/>
      <c r="J30" s="124"/>
      <c r="K30" s="125"/>
      <c r="L30" s="126"/>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72"/>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668" priority="23" stopIfTrue="1" operator="between">
      <formula>0.9999</formula>
      <formula>1.0001</formula>
    </cfRule>
  </conditionalFormatting>
  <conditionalFormatting sqref="J8 J10 J12:K12 J14:K14 J16:K16 J18:K18 J20 J22 J24">
    <cfRule type="expression" dxfId="667" priority="8" stopIfTrue="1">
      <formula>ISERROR(J8)</formula>
    </cfRule>
  </conditionalFormatting>
  <conditionalFormatting sqref="K6">
    <cfRule type="expression" dxfId="666" priority="25" stopIfTrue="1">
      <formula>ISERROR(K6)</formula>
    </cfRule>
  </conditionalFormatting>
  <conditionalFormatting sqref="K8:K10">
    <cfRule type="expression" dxfId="665" priority="18" stopIfTrue="1">
      <formula>ISERROR(K8)</formula>
    </cfRule>
  </conditionalFormatting>
  <conditionalFormatting sqref="K20:K24 J25:K34">
    <cfRule type="expression" dxfId="664" priority="16" stopIfTrue="1">
      <formula>ISERROR(J20)</formula>
    </cfRule>
  </conditionalFormatting>
  <conditionalFormatting sqref="L5">
    <cfRule type="expression" dxfId="663" priority="24" stopIfTrue="1">
      <formula>ISERROR(L5)</formula>
    </cfRule>
  </conditionalFormatting>
  <conditionalFormatting sqref="L7">
    <cfRule type="expression" dxfId="662" priority="3" stopIfTrue="1">
      <formula>ISERROR(L7)</formula>
    </cfRule>
  </conditionalFormatting>
  <conditionalFormatting sqref="L9 L11 L17 L25 L31">
    <cfRule type="expression" dxfId="661" priority="19" stopIfTrue="1">
      <formula>ISERROR(L9)</formula>
    </cfRule>
  </conditionalFormatting>
  <conditionalFormatting sqref="L13">
    <cfRule type="expression" dxfId="660" priority="2" stopIfTrue="1">
      <formula>ISERROR(L13)</formula>
    </cfRule>
  </conditionalFormatting>
  <conditionalFormatting sqref="L15">
    <cfRule type="expression" dxfId="659" priority="15" stopIfTrue="1">
      <formula>ISERROR(L15)</formula>
    </cfRule>
  </conditionalFormatting>
  <conditionalFormatting sqref="L19">
    <cfRule type="expression" dxfId="658" priority="1" stopIfTrue="1">
      <formula>ISERROR(L19)</formula>
    </cfRule>
  </conditionalFormatting>
  <conditionalFormatting sqref="L21">
    <cfRule type="expression" dxfId="657" priority="4" stopIfTrue="1">
      <formula>ISERROR(L21)</formula>
    </cfRule>
  </conditionalFormatting>
  <conditionalFormatting sqref="L27">
    <cfRule type="expression" dxfId="656" priority="13" stopIfTrue="1">
      <formula>ISERROR(L27)</formula>
    </cfRule>
  </conditionalFormatting>
  <conditionalFormatting sqref="N6">
    <cfRule type="expression" dxfId="655" priority="11" stopIfTrue="1">
      <formula>ISERROR(N6)</formula>
    </cfRule>
  </conditionalFormatting>
  <conditionalFormatting sqref="N8:N12 N14 N16 N18 N24 N26 N28 N30 N32">
    <cfRule type="expression" dxfId="654" priority="10" stopIfTrue="1">
      <formula>ISERROR(N8)</formula>
    </cfRule>
  </conditionalFormatting>
  <conditionalFormatting sqref="N20:N22">
    <cfRule type="expression" dxfId="653" priority="9" stopIfTrue="1">
      <formula>ISERROR(N20)</formula>
    </cfRule>
  </conditionalFormatting>
  <conditionalFormatting sqref="N34">
    <cfRule type="expression" dxfId="652" priority="12"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48D3C-D602-4CAC-93E9-8F5B0358E21E}">
  <sheetPr>
    <tabColor rgb="FFFFC000"/>
  </sheetPr>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S31" sqref="S3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1731</v>
      </c>
      <c r="D3" s="82"/>
      <c r="E3" s="25"/>
      <c r="F3" s="26"/>
      <c r="G3" s="27"/>
      <c r="H3" s="58"/>
      <c r="I3" s="59"/>
      <c r="J3" s="60"/>
      <c r="K3" s="61"/>
      <c r="L3" s="62"/>
      <c r="M3" s="374"/>
      <c r="N3" s="375"/>
    </row>
    <row r="4" spans="1:14" ht="15" customHeight="1">
      <c r="A4" s="53"/>
      <c r="B4" s="22" t="s">
        <v>684</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t="s">
        <v>633</v>
      </c>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2.8</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304</v>
      </c>
      <c r="F10" s="30"/>
      <c r="G10" s="31"/>
      <c r="H10" s="28" t="s">
        <v>307</v>
      </c>
      <c r="I10" s="66">
        <v>0.2</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636</v>
      </c>
      <c r="D12" s="83"/>
      <c r="E12" s="29"/>
      <c r="F12" s="30"/>
      <c r="G12" s="31"/>
      <c r="H12" s="28"/>
      <c r="I12" s="66"/>
      <c r="J12" s="67"/>
      <c r="K12" s="68"/>
      <c r="L12" s="69"/>
      <c r="M12" s="374"/>
    </row>
    <row r="13" spans="1:14" ht="15" customHeight="1">
      <c r="A13" s="52"/>
      <c r="B13" s="117"/>
      <c r="C13" s="118"/>
      <c r="D13" s="119"/>
      <c r="E13" s="120"/>
      <c r="F13" s="121"/>
      <c r="G13" s="122"/>
      <c r="H13" s="117"/>
      <c r="I13" s="123"/>
      <c r="J13" s="60"/>
      <c r="K13" s="125"/>
      <c r="L13" s="126"/>
      <c r="M13" s="374"/>
    </row>
    <row r="14" spans="1:14" ht="15" customHeight="1">
      <c r="A14" s="53"/>
      <c r="B14" s="117"/>
      <c r="C14" s="72" t="s">
        <v>634</v>
      </c>
      <c r="D14" s="119"/>
      <c r="E14" s="120"/>
      <c r="F14" s="121"/>
      <c r="G14" s="122"/>
      <c r="H14" s="117"/>
      <c r="I14" s="123"/>
      <c r="J14" s="67"/>
      <c r="K14" s="125"/>
      <c r="L14" s="126"/>
      <c r="M14" s="374"/>
    </row>
    <row r="15" spans="1:14" ht="15" customHeight="1">
      <c r="A15" s="52"/>
      <c r="B15" s="24"/>
      <c r="C15" s="25"/>
      <c r="D15" s="82"/>
      <c r="E15" s="25"/>
      <c r="F15" s="26"/>
      <c r="G15" s="27"/>
      <c r="H15" s="24"/>
      <c r="I15" s="59"/>
      <c r="J15" s="60"/>
      <c r="K15" s="61"/>
      <c r="L15" s="62"/>
      <c r="M15" s="374"/>
    </row>
    <row r="16" spans="1:14" ht="15" customHeight="1">
      <c r="A16" s="53"/>
      <c r="B16" s="28"/>
      <c r="C16" s="72" t="s">
        <v>86</v>
      </c>
      <c r="D16" s="83"/>
      <c r="E16" s="29" t="s">
        <v>637</v>
      </c>
      <c r="F16" s="30"/>
      <c r="G16" s="31"/>
      <c r="H16" s="28" t="s">
        <v>307</v>
      </c>
      <c r="I16" s="66">
        <v>2.8</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304</v>
      </c>
      <c r="F18" s="30"/>
      <c r="G18" s="31"/>
      <c r="H18" s="28" t="s">
        <v>307</v>
      </c>
      <c r="I18" s="66">
        <v>0.2</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639</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640</v>
      </c>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t="s">
        <v>85</v>
      </c>
      <c r="D24" s="83"/>
      <c r="E24" s="29" t="s">
        <v>637</v>
      </c>
      <c r="F24" s="30"/>
      <c r="G24" s="31"/>
      <c r="H24" s="28" t="s">
        <v>307</v>
      </c>
      <c r="I24" s="66">
        <v>2.8</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85</v>
      </c>
      <c r="D26" s="83"/>
      <c r="E26" s="29" t="s">
        <v>304</v>
      </c>
      <c r="F26" s="30"/>
      <c r="G26" s="31"/>
      <c r="H26" s="28" t="s">
        <v>307</v>
      </c>
      <c r="I26" s="66">
        <v>0.2</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635</v>
      </c>
      <c r="D28" s="83"/>
      <c r="E28" s="29" t="s">
        <v>1742</v>
      </c>
      <c r="F28" s="30"/>
      <c r="G28" s="31"/>
      <c r="H28" s="28" t="s">
        <v>310</v>
      </c>
      <c r="I28" s="66">
        <v>0.6</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641</v>
      </c>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127"/>
      <c r="M32" s="374"/>
    </row>
    <row r="33" spans="1:13" ht="15" customHeight="1">
      <c r="A33" s="52"/>
      <c r="B33" s="24"/>
      <c r="C33" s="25"/>
      <c r="D33" s="82"/>
      <c r="E33" s="25"/>
      <c r="F33" s="26"/>
      <c r="G33" s="27"/>
      <c r="H33" s="24"/>
      <c r="I33" s="77"/>
      <c r="J33" s="78"/>
      <c r="K33" s="61"/>
      <c r="L33" s="62"/>
      <c r="M33" s="374"/>
    </row>
    <row r="34" spans="1:13" ht="15" customHeight="1">
      <c r="A34" s="53"/>
      <c r="B34" s="28"/>
      <c r="C34" s="86"/>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651" priority="32" stopIfTrue="1" operator="between">
      <formula>0.9999</formula>
      <formula>1.0001</formula>
    </cfRule>
  </conditionalFormatting>
  <conditionalFormatting sqref="J8:K8 J10:K10 J12 J14 J16:K16 J18:K18 J20:K20 J22:K22 J24:K24 J26 J28 J30:K32">
    <cfRule type="expression" dxfId="650" priority="18" stopIfTrue="1">
      <formula>ISERROR(J8)</formula>
    </cfRule>
  </conditionalFormatting>
  <conditionalFormatting sqref="K6">
    <cfRule type="expression" dxfId="649" priority="62" stopIfTrue="1">
      <formula>ISERROR(K6)</formula>
    </cfRule>
  </conditionalFormatting>
  <conditionalFormatting sqref="K12:K14">
    <cfRule type="expression" dxfId="648" priority="57" stopIfTrue="1">
      <formula>ISERROR(K12)</formula>
    </cfRule>
  </conditionalFormatting>
  <conditionalFormatting sqref="K26:K28">
    <cfRule type="expression" dxfId="647" priority="29" stopIfTrue="1">
      <formula>ISERROR(K26)</formula>
    </cfRule>
  </conditionalFormatting>
  <conditionalFormatting sqref="K34">
    <cfRule type="expression" dxfId="646" priority="66" stopIfTrue="1">
      <formula>ISERROR(K34)</formula>
    </cfRule>
  </conditionalFormatting>
  <conditionalFormatting sqref="L5">
    <cfRule type="expression" dxfId="645" priority="61" stopIfTrue="1">
      <formula>ISERROR(L5)</formula>
    </cfRule>
  </conditionalFormatting>
  <conditionalFormatting sqref="L7">
    <cfRule type="expression" dxfId="644" priority="6" stopIfTrue="1">
      <formula>ISERROR(L7)</formula>
    </cfRule>
  </conditionalFormatting>
  <conditionalFormatting sqref="L9">
    <cfRule type="expression" dxfId="643" priority="5" stopIfTrue="1">
      <formula>ISERROR(L9)</formula>
    </cfRule>
  </conditionalFormatting>
  <conditionalFormatting sqref="L11 L21">
    <cfRule type="expression" dxfId="642" priority="53" stopIfTrue="1">
      <formula>ISERROR(L11)</formula>
    </cfRule>
  </conditionalFormatting>
  <conditionalFormatting sqref="L15">
    <cfRule type="expression" dxfId="641" priority="4" stopIfTrue="1">
      <formula>ISERROR(L15)</formula>
    </cfRule>
  </conditionalFormatting>
  <conditionalFormatting sqref="L17">
    <cfRule type="expression" dxfId="640" priority="3" stopIfTrue="1">
      <formula>ISERROR(L17)</formula>
    </cfRule>
  </conditionalFormatting>
  <conditionalFormatting sqref="L19">
    <cfRule type="expression" dxfId="639" priority="50" stopIfTrue="1">
      <formula>ISERROR(L19)</formula>
    </cfRule>
  </conditionalFormatting>
  <conditionalFormatting sqref="L23">
    <cfRule type="expression" dxfId="638" priority="2" stopIfTrue="1">
      <formula>ISERROR(L23)</formula>
    </cfRule>
  </conditionalFormatting>
  <conditionalFormatting sqref="L25">
    <cfRule type="expression" dxfId="637" priority="1" stopIfTrue="1">
      <formula>ISERROR(L25)</formula>
    </cfRule>
  </conditionalFormatting>
  <conditionalFormatting sqref="L27">
    <cfRule type="expression" dxfId="636" priority="7" stopIfTrue="1">
      <formula>ISERROR(L27)</formula>
    </cfRule>
  </conditionalFormatting>
  <conditionalFormatting sqref="L29">
    <cfRule type="expression" dxfId="635" priority="49" stopIfTrue="1">
      <formula>ISERROR(L29)</formula>
    </cfRule>
  </conditionalFormatting>
  <conditionalFormatting sqref="L31">
    <cfRule type="expression" dxfId="634" priority="28" stopIfTrue="1">
      <formula>ISERROR(L31)</formula>
    </cfRule>
  </conditionalFormatting>
  <conditionalFormatting sqref="N6">
    <cfRule type="expression" dxfId="633" priority="16" stopIfTrue="1">
      <formula>ISERROR(N6)</formula>
    </cfRule>
  </conditionalFormatting>
  <conditionalFormatting sqref="N8:N12 N14 N16 N18 N24 N26 N28 N30 N32">
    <cfRule type="expression" dxfId="632" priority="15" stopIfTrue="1">
      <formula>ISERROR(N8)</formula>
    </cfRule>
  </conditionalFormatting>
  <conditionalFormatting sqref="N20:N22">
    <cfRule type="expression" dxfId="631" priority="14" stopIfTrue="1">
      <formula>ISERROR(N20)</formula>
    </cfRule>
  </conditionalFormatting>
  <conditionalFormatting sqref="N34">
    <cfRule type="expression" dxfId="630" priority="17"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FA1FC-803B-48AB-BD7A-B4ABCA9262BE}">
  <sheetPr>
    <tabColor rgb="FFFFC000"/>
  </sheetPr>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Q34" sqref="Q3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24"/>
      <c r="C3" s="25" t="s">
        <v>683</v>
      </c>
      <c r="D3" s="82"/>
      <c r="E3" s="25"/>
      <c r="F3" s="26"/>
      <c r="G3" s="27"/>
      <c r="H3" s="58"/>
      <c r="I3" s="59"/>
      <c r="J3" s="60"/>
      <c r="K3" s="61"/>
      <c r="L3" s="62"/>
      <c r="M3" s="374"/>
      <c r="N3" s="375"/>
    </row>
    <row r="4" spans="1:14" ht="15" customHeight="1">
      <c r="A4" s="53"/>
      <c r="B4" s="22" t="s">
        <v>141</v>
      </c>
      <c r="C4" s="72" t="s">
        <v>63</v>
      </c>
      <c r="D4" s="83"/>
      <c r="E4" s="29"/>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t="s">
        <v>633</v>
      </c>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61</v>
      </c>
      <c r="D8" s="83"/>
      <c r="E8" s="29" t="s">
        <v>637</v>
      </c>
      <c r="F8" s="30"/>
      <c r="G8" s="31"/>
      <c r="H8" s="28" t="s">
        <v>307</v>
      </c>
      <c r="I8" s="66">
        <v>22.5</v>
      </c>
      <c r="J8" s="67"/>
      <c r="K8" s="68"/>
      <c r="L8" s="200"/>
      <c r="M8" s="374"/>
    </row>
    <row r="9" spans="1:14" ht="15" customHeight="1">
      <c r="A9" s="52"/>
      <c r="B9" s="24"/>
      <c r="C9" s="25"/>
      <c r="D9" s="82"/>
      <c r="E9" s="25"/>
      <c r="F9" s="26"/>
      <c r="G9" s="27"/>
      <c r="H9" s="24"/>
      <c r="I9" s="59"/>
      <c r="J9" s="60"/>
      <c r="K9" s="61"/>
      <c r="L9" s="62"/>
      <c r="M9" s="374"/>
    </row>
    <row r="10" spans="1:14" ht="15" customHeight="1">
      <c r="A10" s="53"/>
      <c r="B10" s="28"/>
      <c r="C10" s="72" t="s">
        <v>61</v>
      </c>
      <c r="D10" s="83"/>
      <c r="E10" s="29" t="s">
        <v>305</v>
      </c>
      <c r="F10" s="30"/>
      <c r="G10" s="31"/>
      <c r="H10" s="28" t="s">
        <v>307</v>
      </c>
      <c r="I10" s="66">
        <v>0.4</v>
      </c>
      <c r="J10" s="67"/>
      <c r="K10" s="68"/>
      <c r="L10" s="200"/>
      <c r="M10" s="374"/>
    </row>
    <row r="11" spans="1:14" ht="15" customHeight="1">
      <c r="A11" s="52"/>
      <c r="B11" s="24"/>
      <c r="C11" s="25"/>
      <c r="D11" s="82"/>
      <c r="E11" s="25"/>
      <c r="F11" s="26"/>
      <c r="G11" s="27"/>
      <c r="H11" s="24"/>
      <c r="I11" s="59"/>
      <c r="J11" s="60"/>
      <c r="K11" s="61"/>
      <c r="L11" s="62"/>
      <c r="M11" s="374"/>
    </row>
    <row r="12" spans="1:14" ht="15" customHeight="1">
      <c r="A12" s="53"/>
      <c r="B12" s="28"/>
      <c r="C12" s="72" t="s">
        <v>636</v>
      </c>
      <c r="D12" s="83"/>
      <c r="E12" s="29"/>
      <c r="F12" s="30"/>
      <c r="G12" s="31"/>
      <c r="H12" s="28"/>
      <c r="I12" s="66"/>
      <c r="J12" s="67"/>
      <c r="K12" s="68"/>
      <c r="L12" s="69"/>
      <c r="M12" s="374"/>
    </row>
    <row r="13" spans="1:14" ht="15" customHeight="1">
      <c r="A13" s="52"/>
      <c r="B13" s="117"/>
      <c r="C13" s="118"/>
      <c r="D13" s="119"/>
      <c r="E13" s="120"/>
      <c r="F13" s="121"/>
      <c r="G13" s="122"/>
      <c r="H13" s="117"/>
      <c r="I13" s="123"/>
      <c r="J13" s="60"/>
      <c r="K13" s="125"/>
      <c r="L13" s="126"/>
      <c r="M13" s="374"/>
    </row>
    <row r="14" spans="1:14" ht="15" customHeight="1">
      <c r="A14" s="53"/>
      <c r="B14" s="117"/>
      <c r="C14" s="72" t="s">
        <v>634</v>
      </c>
      <c r="D14" s="119"/>
      <c r="E14" s="120"/>
      <c r="F14" s="121"/>
      <c r="G14" s="122"/>
      <c r="H14" s="117"/>
      <c r="I14" s="123"/>
      <c r="J14" s="67"/>
      <c r="K14" s="125"/>
      <c r="L14" s="126"/>
      <c r="M14" s="374"/>
    </row>
    <row r="15" spans="1:14" ht="15" customHeight="1">
      <c r="A15" s="52"/>
      <c r="B15" s="24"/>
      <c r="C15" s="25"/>
      <c r="D15" s="82"/>
      <c r="E15" s="25"/>
      <c r="F15" s="26"/>
      <c r="G15" s="27"/>
      <c r="H15" s="24"/>
      <c r="I15" s="59"/>
      <c r="J15" s="60"/>
      <c r="K15" s="61"/>
      <c r="L15" s="62"/>
      <c r="M15" s="374"/>
    </row>
    <row r="16" spans="1:14" ht="15" customHeight="1">
      <c r="A16" s="53"/>
      <c r="B16" s="28"/>
      <c r="C16" s="72" t="s">
        <v>86</v>
      </c>
      <c r="D16" s="83"/>
      <c r="E16" s="29" t="s">
        <v>637</v>
      </c>
      <c r="F16" s="30"/>
      <c r="G16" s="31"/>
      <c r="H16" s="28" t="s">
        <v>307</v>
      </c>
      <c r="I16" s="66">
        <v>22.5</v>
      </c>
      <c r="J16" s="67"/>
      <c r="K16" s="68"/>
      <c r="L16" s="200"/>
      <c r="M16" s="374"/>
    </row>
    <row r="17" spans="1:13" ht="15" customHeight="1">
      <c r="A17" s="52"/>
      <c r="B17" s="24"/>
      <c r="C17" s="25"/>
      <c r="D17" s="82"/>
      <c r="E17" s="25"/>
      <c r="F17" s="26"/>
      <c r="G17" s="27"/>
      <c r="H17" s="24"/>
      <c r="I17" s="59"/>
      <c r="J17" s="60"/>
      <c r="K17" s="61"/>
      <c r="L17" s="62"/>
      <c r="M17" s="374"/>
    </row>
    <row r="18" spans="1:13" ht="15" customHeight="1">
      <c r="A18" s="53"/>
      <c r="B18" s="28"/>
      <c r="C18" s="72" t="s">
        <v>86</v>
      </c>
      <c r="D18" s="83"/>
      <c r="E18" s="29" t="s">
        <v>305</v>
      </c>
      <c r="F18" s="30"/>
      <c r="G18" s="31"/>
      <c r="H18" s="28" t="s">
        <v>307</v>
      </c>
      <c r="I18" s="66">
        <v>0.4</v>
      </c>
      <c r="J18" s="67"/>
      <c r="K18" s="68"/>
      <c r="L18" s="200"/>
      <c r="M18" s="374"/>
    </row>
    <row r="19" spans="1:13" ht="15" customHeight="1">
      <c r="A19" s="52"/>
      <c r="B19" s="24"/>
      <c r="C19" s="25"/>
      <c r="D19" s="82"/>
      <c r="E19" s="25"/>
      <c r="F19" s="26"/>
      <c r="G19" s="27"/>
      <c r="H19" s="24"/>
      <c r="I19" s="59"/>
      <c r="J19" s="60"/>
      <c r="K19" s="61"/>
      <c r="L19" s="62"/>
      <c r="M19" s="374"/>
    </row>
    <row r="20" spans="1:13" ht="15" customHeight="1">
      <c r="A20" s="53"/>
      <c r="B20" s="28"/>
      <c r="C20" s="72" t="s">
        <v>639</v>
      </c>
      <c r="D20" s="83"/>
      <c r="E20" s="29"/>
      <c r="F20" s="30"/>
      <c r="G20" s="31"/>
      <c r="H20" s="28"/>
      <c r="I20" s="66"/>
      <c r="J20" s="67"/>
      <c r="K20" s="68"/>
      <c r="L20" s="69"/>
      <c r="M20" s="374"/>
    </row>
    <row r="21" spans="1:13" ht="15" customHeight="1">
      <c r="A21" s="52"/>
      <c r="B21" s="24"/>
      <c r="C21" s="25"/>
      <c r="D21" s="82"/>
      <c r="E21" s="25"/>
      <c r="F21" s="26"/>
      <c r="G21" s="27"/>
      <c r="H21" s="24"/>
      <c r="I21" s="59"/>
      <c r="J21" s="60"/>
      <c r="K21" s="61"/>
      <c r="L21" s="62"/>
      <c r="M21" s="374"/>
    </row>
    <row r="22" spans="1:13" ht="15" customHeight="1">
      <c r="A22" s="53"/>
      <c r="B22" s="28"/>
      <c r="C22" s="72" t="s">
        <v>640</v>
      </c>
      <c r="D22" s="83"/>
      <c r="E22" s="29"/>
      <c r="F22" s="30"/>
      <c r="G22" s="31"/>
      <c r="H22" s="28"/>
      <c r="I22" s="66"/>
      <c r="J22" s="67"/>
      <c r="K22" s="68"/>
      <c r="L22" s="69"/>
      <c r="M22" s="374"/>
    </row>
    <row r="23" spans="1:13" ht="15" customHeight="1">
      <c r="A23" s="52"/>
      <c r="B23" s="24"/>
      <c r="C23" s="25"/>
      <c r="D23" s="82"/>
      <c r="E23" s="25"/>
      <c r="F23" s="26"/>
      <c r="G23" s="27"/>
      <c r="H23" s="24"/>
      <c r="I23" s="59"/>
      <c r="J23" s="60"/>
      <c r="K23" s="61"/>
      <c r="L23" s="62"/>
      <c r="M23" s="374"/>
    </row>
    <row r="24" spans="1:13" ht="15" customHeight="1">
      <c r="A24" s="53"/>
      <c r="B24" s="28"/>
      <c r="C24" s="72" t="s">
        <v>85</v>
      </c>
      <c r="D24" s="83"/>
      <c r="E24" s="29" t="s">
        <v>637</v>
      </c>
      <c r="F24" s="30"/>
      <c r="G24" s="31"/>
      <c r="H24" s="28" t="s">
        <v>307</v>
      </c>
      <c r="I24" s="66">
        <v>22.5</v>
      </c>
      <c r="J24" s="67"/>
      <c r="K24" s="68"/>
      <c r="L24" s="200"/>
      <c r="M24" s="374"/>
    </row>
    <row r="25" spans="1:13" ht="15" customHeight="1">
      <c r="A25" s="52"/>
      <c r="B25" s="24"/>
      <c r="C25" s="25"/>
      <c r="D25" s="82"/>
      <c r="E25" s="25"/>
      <c r="F25" s="26"/>
      <c r="G25" s="27"/>
      <c r="H25" s="24"/>
      <c r="I25" s="59"/>
      <c r="J25" s="60"/>
      <c r="K25" s="61"/>
      <c r="L25" s="62"/>
      <c r="M25" s="374"/>
    </row>
    <row r="26" spans="1:13" ht="15" customHeight="1">
      <c r="A26" s="53"/>
      <c r="B26" s="28"/>
      <c r="C26" s="72" t="s">
        <v>85</v>
      </c>
      <c r="D26" s="83"/>
      <c r="E26" s="29" t="s">
        <v>305</v>
      </c>
      <c r="F26" s="30"/>
      <c r="G26" s="31"/>
      <c r="H26" s="28" t="s">
        <v>307</v>
      </c>
      <c r="I26" s="66">
        <v>0.4</v>
      </c>
      <c r="J26" s="67"/>
      <c r="K26" s="68"/>
      <c r="L26" s="200"/>
      <c r="M26" s="374"/>
    </row>
    <row r="27" spans="1:13" ht="15" customHeight="1">
      <c r="A27" s="52"/>
      <c r="B27" s="24"/>
      <c r="C27" s="25"/>
      <c r="D27" s="82"/>
      <c r="E27" s="25"/>
      <c r="F27" s="26"/>
      <c r="G27" s="27"/>
      <c r="H27" s="24"/>
      <c r="I27" s="59"/>
      <c r="J27" s="60"/>
      <c r="K27" s="61"/>
      <c r="L27" s="62"/>
      <c r="M27" s="374"/>
    </row>
    <row r="28" spans="1:13" ht="15" customHeight="1">
      <c r="A28" s="53"/>
      <c r="B28" s="28"/>
      <c r="C28" s="72" t="s">
        <v>635</v>
      </c>
      <c r="D28" s="83"/>
      <c r="E28" s="29" t="s">
        <v>1742</v>
      </c>
      <c r="F28" s="30"/>
      <c r="G28" s="31"/>
      <c r="H28" s="28" t="s">
        <v>310</v>
      </c>
      <c r="I28" s="66">
        <v>0.8</v>
      </c>
      <c r="J28" s="67"/>
      <c r="K28" s="68"/>
      <c r="L28" s="200"/>
      <c r="M28" s="374"/>
    </row>
    <row r="29" spans="1:13" ht="15" customHeight="1">
      <c r="A29" s="52"/>
      <c r="B29" s="24"/>
      <c r="C29" s="25"/>
      <c r="D29" s="82"/>
      <c r="E29" s="25"/>
      <c r="F29" s="26"/>
      <c r="G29" s="27"/>
      <c r="H29" s="24"/>
      <c r="I29" s="59"/>
      <c r="J29" s="60"/>
      <c r="K29" s="61"/>
      <c r="L29" s="62"/>
      <c r="M29" s="374"/>
    </row>
    <row r="30" spans="1:13" ht="15" customHeight="1">
      <c r="A30" s="53"/>
      <c r="B30" s="28"/>
      <c r="C30" s="72" t="s">
        <v>641</v>
      </c>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127"/>
      <c r="M32" s="374"/>
    </row>
    <row r="33" spans="1:13" ht="15" customHeight="1">
      <c r="A33" s="52"/>
      <c r="B33" s="24"/>
      <c r="C33" s="25"/>
      <c r="D33" s="82"/>
      <c r="E33" s="25"/>
      <c r="F33" s="26"/>
      <c r="G33" s="27"/>
      <c r="H33" s="24"/>
      <c r="I33" s="77"/>
      <c r="J33" s="78"/>
      <c r="K33" s="61"/>
      <c r="L33" s="62"/>
      <c r="M33" s="374"/>
    </row>
    <row r="34" spans="1:13" ht="15" customHeight="1">
      <c r="A34" s="53"/>
      <c r="B34" s="28"/>
      <c r="C34" s="86"/>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629" priority="43" stopIfTrue="1" operator="between">
      <formula>0.9999</formula>
      <formula>1.0001</formula>
    </cfRule>
  </conditionalFormatting>
  <conditionalFormatting sqref="J8:K8 J10:K10 J12 J14 J16:K16 J18:K18 J20:K20 J22:K22 J24:K24 J26 J28">
    <cfRule type="expression" dxfId="628" priority="14" stopIfTrue="1">
      <formula>ISERROR(J8)</formula>
    </cfRule>
  </conditionalFormatting>
  <conditionalFormatting sqref="J30:K32">
    <cfRule type="expression" dxfId="627" priority="40" stopIfTrue="1">
      <formula>ISERROR(J30)</formula>
    </cfRule>
  </conditionalFormatting>
  <conditionalFormatting sqref="K6">
    <cfRule type="expression" dxfId="626" priority="58" stopIfTrue="1">
      <formula>ISERROR(K6)</formula>
    </cfRule>
  </conditionalFormatting>
  <conditionalFormatting sqref="K12:K14">
    <cfRule type="expression" dxfId="625" priority="53" stopIfTrue="1">
      <formula>ISERROR(K12)</formula>
    </cfRule>
  </conditionalFormatting>
  <conditionalFormatting sqref="K26:K28">
    <cfRule type="expression" dxfId="624" priority="48" stopIfTrue="1">
      <formula>ISERROR(K26)</formula>
    </cfRule>
  </conditionalFormatting>
  <conditionalFormatting sqref="K34">
    <cfRule type="expression" dxfId="623" priority="62" stopIfTrue="1">
      <formula>ISERROR(K34)</formula>
    </cfRule>
  </conditionalFormatting>
  <conditionalFormatting sqref="L5">
    <cfRule type="expression" dxfId="622" priority="57" stopIfTrue="1">
      <formula>ISERROR(L5)</formula>
    </cfRule>
  </conditionalFormatting>
  <conditionalFormatting sqref="L7">
    <cfRule type="expression" dxfId="621" priority="6" stopIfTrue="1">
      <formula>ISERROR(L7)</formula>
    </cfRule>
  </conditionalFormatting>
  <conditionalFormatting sqref="L9">
    <cfRule type="expression" dxfId="620" priority="5" stopIfTrue="1">
      <formula>ISERROR(L9)</formula>
    </cfRule>
  </conditionalFormatting>
  <conditionalFormatting sqref="L11 L21">
    <cfRule type="expression" dxfId="619" priority="49" stopIfTrue="1">
      <formula>ISERROR(L11)</formula>
    </cfRule>
  </conditionalFormatting>
  <conditionalFormatting sqref="L15">
    <cfRule type="expression" dxfId="618" priority="4" stopIfTrue="1">
      <formula>ISERROR(L15)</formula>
    </cfRule>
  </conditionalFormatting>
  <conditionalFormatting sqref="L17">
    <cfRule type="expression" dxfId="617" priority="3" stopIfTrue="1">
      <formula>ISERROR(L17)</formula>
    </cfRule>
  </conditionalFormatting>
  <conditionalFormatting sqref="L19">
    <cfRule type="expression" dxfId="616" priority="46" stopIfTrue="1">
      <formula>ISERROR(L19)</formula>
    </cfRule>
  </conditionalFormatting>
  <conditionalFormatting sqref="L23">
    <cfRule type="expression" dxfId="615" priority="2" stopIfTrue="1">
      <formula>ISERROR(L23)</formula>
    </cfRule>
  </conditionalFormatting>
  <conditionalFormatting sqref="L25">
    <cfRule type="expression" dxfId="614" priority="1" stopIfTrue="1">
      <formula>ISERROR(L25)</formula>
    </cfRule>
  </conditionalFormatting>
  <conditionalFormatting sqref="L27">
    <cfRule type="expression" dxfId="613" priority="7" stopIfTrue="1">
      <formula>ISERROR(L27)</formula>
    </cfRule>
  </conditionalFormatting>
  <conditionalFormatting sqref="L29">
    <cfRule type="expression" dxfId="612" priority="45" stopIfTrue="1">
      <formula>ISERROR(L29)</formula>
    </cfRule>
  </conditionalFormatting>
  <conditionalFormatting sqref="L31">
    <cfRule type="expression" dxfId="611" priority="24" stopIfTrue="1">
      <formula>ISERROR(L31)</formula>
    </cfRule>
  </conditionalFormatting>
  <conditionalFormatting sqref="N6">
    <cfRule type="expression" dxfId="610" priority="17" stopIfTrue="1">
      <formula>ISERROR(N6)</formula>
    </cfRule>
  </conditionalFormatting>
  <conditionalFormatting sqref="N8:N12 N14 N16 N18 N24 N26 N28 N30 N32">
    <cfRule type="expression" dxfId="609" priority="16" stopIfTrue="1">
      <formula>ISERROR(N8)</formula>
    </cfRule>
  </conditionalFormatting>
  <conditionalFormatting sqref="N20:N22">
    <cfRule type="expression" dxfId="608" priority="15" stopIfTrue="1">
      <formula>ISERROR(N20)</formula>
    </cfRule>
  </conditionalFormatting>
  <conditionalFormatting sqref="N34">
    <cfRule type="expression" dxfId="607" priority="18"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5F74B-102A-47A9-B71B-2947C800C015}">
  <sheetPr>
    <tabColor rgb="FFFFFF00"/>
  </sheetPr>
  <dimension ref="A1:L66"/>
  <sheetViews>
    <sheetView showGridLines="0" showZeros="0" view="pageBreakPreview" zoomScale="87" zoomScaleNormal="80" zoomScaleSheetLayoutView="87" workbookViewId="0">
      <selection activeCell="L20" sqref="L2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6384" width="9" style="1"/>
  </cols>
  <sheetData>
    <row r="1" spans="1:12" ht="15" customHeight="1">
      <c r="B1" s="392"/>
      <c r="C1" s="396" t="s">
        <v>21</v>
      </c>
      <c r="D1" s="457"/>
      <c r="E1" s="396" t="s">
        <v>12</v>
      </c>
      <c r="F1" s="19"/>
      <c r="G1" s="398"/>
      <c r="H1" s="392" t="s">
        <v>4</v>
      </c>
      <c r="I1" s="392" t="s">
        <v>13</v>
      </c>
      <c r="J1" s="392" t="s">
        <v>14</v>
      </c>
      <c r="K1" s="392" t="s">
        <v>15</v>
      </c>
      <c r="L1" s="394" t="s">
        <v>16</v>
      </c>
    </row>
    <row r="2" spans="1:12" ht="15" customHeight="1">
      <c r="B2" s="393"/>
      <c r="C2" s="399"/>
      <c r="D2" s="458"/>
      <c r="E2" s="399"/>
      <c r="F2" s="54"/>
      <c r="G2" s="401"/>
      <c r="H2" s="393"/>
      <c r="I2" s="393"/>
      <c r="J2" s="393"/>
      <c r="K2" s="393"/>
      <c r="L2" s="395"/>
    </row>
    <row r="3" spans="1:12" ht="15" customHeight="1">
      <c r="A3" s="52"/>
      <c r="B3" s="131"/>
      <c r="C3" s="132"/>
      <c r="D3" s="133"/>
      <c r="E3" s="134"/>
      <c r="F3" s="133"/>
      <c r="G3" s="135"/>
      <c r="H3" s="136"/>
      <c r="I3" s="137"/>
      <c r="J3" s="138"/>
      <c r="K3" s="139"/>
      <c r="L3" s="140"/>
    </row>
    <row r="4" spans="1:12" ht="15" customHeight="1">
      <c r="A4" s="53"/>
      <c r="B4" s="141" t="s">
        <v>685</v>
      </c>
      <c r="C4" s="142" t="s">
        <v>686</v>
      </c>
      <c r="D4" s="143"/>
      <c r="E4" s="144"/>
      <c r="F4" s="143"/>
      <c r="G4" s="145"/>
      <c r="H4" s="146"/>
      <c r="I4" s="147"/>
      <c r="J4" s="148"/>
      <c r="K4" s="149"/>
      <c r="L4" s="150"/>
    </row>
    <row r="5" spans="1:12" ht="15" customHeight="1">
      <c r="A5" s="52"/>
      <c r="B5" s="151"/>
      <c r="C5" s="152"/>
      <c r="D5" s="153"/>
      <c r="E5" s="154"/>
      <c r="F5" s="155"/>
      <c r="G5" s="156"/>
      <c r="H5" s="151"/>
      <c r="I5" s="137"/>
      <c r="J5" s="138"/>
      <c r="K5" s="139"/>
      <c r="L5" s="140"/>
    </row>
    <row r="6" spans="1:12" ht="15" customHeight="1">
      <c r="A6" s="53"/>
      <c r="B6" s="157"/>
      <c r="C6" s="158"/>
      <c r="D6" s="159"/>
      <c r="E6" s="160"/>
      <c r="F6" s="161"/>
      <c r="G6" s="162"/>
      <c r="H6" s="157"/>
      <c r="I6" s="147"/>
      <c r="J6" s="163"/>
      <c r="K6" s="164"/>
      <c r="L6" s="150"/>
    </row>
    <row r="7" spans="1:12" ht="15" customHeight="1">
      <c r="B7" s="165"/>
      <c r="C7" s="152"/>
      <c r="D7" s="166"/>
      <c r="E7" s="152"/>
      <c r="F7" s="155"/>
      <c r="G7" s="156"/>
      <c r="H7" s="151"/>
      <c r="I7" s="137"/>
      <c r="J7" s="138"/>
      <c r="K7" s="139"/>
      <c r="L7" s="140"/>
    </row>
    <row r="8" spans="1:12" ht="15" customHeight="1">
      <c r="A8" s="21"/>
      <c r="B8" s="167" t="s">
        <v>64</v>
      </c>
      <c r="C8" s="158" t="s">
        <v>28</v>
      </c>
      <c r="D8" s="168"/>
      <c r="E8" s="169"/>
      <c r="F8" s="161"/>
      <c r="G8" s="162"/>
      <c r="H8" s="157" t="s">
        <v>10</v>
      </c>
      <c r="I8" s="147">
        <v>1</v>
      </c>
      <c r="J8" s="163"/>
      <c r="K8" s="164"/>
      <c r="L8" s="150"/>
    </row>
    <row r="9" spans="1:12" ht="15" customHeight="1">
      <c r="A9" s="21"/>
      <c r="B9" s="165"/>
      <c r="C9" s="152"/>
      <c r="D9" s="166"/>
      <c r="E9" s="152"/>
      <c r="F9" s="155"/>
      <c r="G9" s="156"/>
      <c r="H9" s="151"/>
      <c r="I9" s="137"/>
      <c r="J9" s="138"/>
      <c r="K9" s="139"/>
      <c r="L9" s="140"/>
    </row>
    <row r="10" spans="1:12" ht="15" customHeight="1">
      <c r="A10" s="21"/>
      <c r="B10" s="167" t="s">
        <v>65</v>
      </c>
      <c r="C10" s="158" t="s">
        <v>1717</v>
      </c>
      <c r="D10" s="168"/>
      <c r="E10" s="169"/>
      <c r="F10" s="161"/>
      <c r="G10" s="162"/>
      <c r="H10" s="157" t="s">
        <v>10</v>
      </c>
      <c r="I10" s="147">
        <v>1</v>
      </c>
      <c r="J10" s="163"/>
      <c r="K10" s="164"/>
      <c r="L10" s="150"/>
    </row>
    <row r="11" spans="1:12" ht="15" customHeight="1">
      <c r="B11" s="165"/>
      <c r="C11" s="152"/>
      <c r="D11" s="166"/>
      <c r="E11" s="152"/>
      <c r="F11" s="155"/>
      <c r="G11" s="156"/>
      <c r="H11" s="151"/>
      <c r="I11" s="137"/>
      <c r="J11" s="138"/>
      <c r="K11" s="139"/>
      <c r="L11" s="140"/>
    </row>
    <row r="12" spans="1:12" ht="15" customHeight="1">
      <c r="A12" s="21"/>
      <c r="B12" s="167" t="s">
        <v>66</v>
      </c>
      <c r="C12" s="158" t="s">
        <v>1718</v>
      </c>
      <c r="D12" s="168"/>
      <c r="E12" s="169"/>
      <c r="F12" s="161"/>
      <c r="G12" s="162"/>
      <c r="H12" s="157" t="s">
        <v>10</v>
      </c>
      <c r="I12" s="147">
        <v>1</v>
      </c>
      <c r="J12" s="163"/>
      <c r="K12" s="164"/>
      <c r="L12" s="150"/>
    </row>
    <row r="13" spans="1:12" ht="15" customHeight="1">
      <c r="A13" s="21"/>
      <c r="B13" s="165"/>
      <c r="C13" s="152"/>
      <c r="D13" s="166"/>
      <c r="E13" s="152"/>
      <c r="F13" s="155"/>
      <c r="G13" s="156"/>
      <c r="H13" s="151"/>
      <c r="I13" s="137"/>
      <c r="J13" s="138"/>
      <c r="K13" s="139"/>
      <c r="L13" s="140"/>
    </row>
    <row r="14" spans="1:12" ht="15" customHeight="1">
      <c r="A14" s="21"/>
      <c r="B14" s="167" t="s">
        <v>67</v>
      </c>
      <c r="C14" s="158" t="s">
        <v>29</v>
      </c>
      <c r="D14" s="168"/>
      <c r="E14" s="169"/>
      <c r="F14" s="161"/>
      <c r="G14" s="162"/>
      <c r="H14" s="157" t="s">
        <v>10</v>
      </c>
      <c r="I14" s="147">
        <v>1</v>
      </c>
      <c r="J14" s="163"/>
      <c r="K14" s="164"/>
      <c r="L14" s="150"/>
    </row>
    <row r="15" spans="1:12" ht="15" customHeight="1">
      <c r="B15" s="165"/>
      <c r="C15" s="152"/>
      <c r="D15" s="166"/>
      <c r="E15" s="152"/>
      <c r="F15" s="155"/>
      <c r="G15" s="156"/>
      <c r="H15" s="151"/>
      <c r="I15" s="137"/>
      <c r="J15" s="138"/>
      <c r="K15" s="139"/>
      <c r="L15" s="140"/>
    </row>
    <row r="16" spans="1:12" ht="15" customHeight="1">
      <c r="A16" s="21"/>
      <c r="B16" s="167" t="s">
        <v>68</v>
      </c>
      <c r="C16" s="158" t="s">
        <v>30</v>
      </c>
      <c r="D16" s="168"/>
      <c r="E16" s="169"/>
      <c r="F16" s="161"/>
      <c r="G16" s="162"/>
      <c r="H16" s="157" t="s">
        <v>10</v>
      </c>
      <c r="I16" s="147">
        <v>1</v>
      </c>
      <c r="J16" s="163"/>
      <c r="K16" s="164"/>
      <c r="L16" s="150"/>
    </row>
    <row r="17" spans="1:12" ht="15" customHeight="1">
      <c r="A17" s="21"/>
      <c r="B17" s="165"/>
      <c r="C17" s="152"/>
      <c r="D17" s="166"/>
      <c r="E17" s="152"/>
      <c r="F17" s="155"/>
      <c r="G17" s="156"/>
      <c r="H17" s="151"/>
      <c r="I17" s="137"/>
      <c r="J17" s="138"/>
      <c r="K17" s="139"/>
      <c r="L17" s="140"/>
    </row>
    <row r="18" spans="1:12" ht="15" customHeight="1">
      <c r="A18" s="21"/>
      <c r="B18" s="167" t="s">
        <v>69</v>
      </c>
      <c r="C18" s="158" t="s">
        <v>31</v>
      </c>
      <c r="D18" s="168"/>
      <c r="E18" s="169"/>
      <c r="F18" s="161"/>
      <c r="G18" s="162"/>
      <c r="H18" s="157" t="s">
        <v>10</v>
      </c>
      <c r="I18" s="147">
        <v>1</v>
      </c>
      <c r="J18" s="163"/>
      <c r="K18" s="164"/>
      <c r="L18" s="150"/>
    </row>
    <row r="19" spans="1:12" ht="15" customHeight="1">
      <c r="B19" s="165"/>
      <c r="C19" s="152"/>
      <c r="D19" s="166"/>
      <c r="E19" s="152"/>
      <c r="F19" s="155"/>
      <c r="G19" s="156"/>
      <c r="H19" s="151"/>
      <c r="I19" s="137"/>
      <c r="J19" s="138"/>
      <c r="K19" s="139"/>
      <c r="L19" s="140"/>
    </row>
    <row r="20" spans="1:12" ht="15" customHeight="1">
      <c r="A20" s="21"/>
      <c r="B20" s="167" t="s">
        <v>70</v>
      </c>
      <c r="C20" s="158" t="s">
        <v>32</v>
      </c>
      <c r="D20" s="168"/>
      <c r="E20" s="169"/>
      <c r="F20" s="161"/>
      <c r="G20" s="162"/>
      <c r="H20" s="157" t="s">
        <v>10</v>
      </c>
      <c r="I20" s="147">
        <v>1</v>
      </c>
      <c r="J20" s="163"/>
      <c r="K20" s="164"/>
      <c r="L20" s="150"/>
    </row>
    <row r="21" spans="1:12" ht="15" customHeight="1">
      <c r="A21" s="21"/>
      <c r="B21" s="165"/>
      <c r="C21" s="152"/>
      <c r="D21" s="166"/>
      <c r="E21" s="152"/>
      <c r="F21" s="155"/>
      <c r="G21" s="156"/>
      <c r="H21" s="151"/>
      <c r="I21" s="137"/>
      <c r="J21" s="138"/>
      <c r="K21" s="139"/>
      <c r="L21" s="140"/>
    </row>
    <row r="22" spans="1:12" ht="15" customHeight="1">
      <c r="A22" s="21"/>
      <c r="B22" s="167" t="s">
        <v>71</v>
      </c>
      <c r="C22" s="158" t="s">
        <v>33</v>
      </c>
      <c r="D22" s="168"/>
      <c r="E22" s="169"/>
      <c r="F22" s="161"/>
      <c r="G22" s="162"/>
      <c r="H22" s="157" t="s">
        <v>10</v>
      </c>
      <c r="I22" s="147">
        <v>1</v>
      </c>
      <c r="J22" s="163"/>
      <c r="K22" s="164"/>
      <c r="L22" s="150"/>
    </row>
    <row r="23" spans="1:12" ht="15" customHeight="1">
      <c r="B23" s="165"/>
      <c r="C23" s="152"/>
      <c r="D23" s="166"/>
      <c r="E23" s="152"/>
      <c r="F23" s="155"/>
      <c r="G23" s="156"/>
      <c r="H23" s="151"/>
      <c r="I23" s="137"/>
      <c r="J23" s="138"/>
      <c r="K23" s="139"/>
      <c r="L23" s="140"/>
    </row>
    <row r="24" spans="1:12" ht="15" customHeight="1">
      <c r="A24" s="21"/>
      <c r="B24" s="167" t="s">
        <v>72</v>
      </c>
      <c r="C24" s="158" t="s">
        <v>35</v>
      </c>
      <c r="D24" s="168"/>
      <c r="E24" s="169"/>
      <c r="F24" s="161"/>
      <c r="G24" s="162"/>
      <c r="H24" s="157" t="s">
        <v>10</v>
      </c>
      <c r="I24" s="147">
        <v>1</v>
      </c>
      <c r="J24" s="163"/>
      <c r="K24" s="164"/>
      <c r="L24" s="150"/>
    </row>
    <row r="25" spans="1:12" ht="15" customHeight="1">
      <c r="A25" s="21"/>
      <c r="B25" s="165"/>
      <c r="C25" s="152"/>
      <c r="D25" s="166"/>
      <c r="E25" s="152"/>
      <c r="F25" s="155"/>
      <c r="G25" s="156"/>
      <c r="H25" s="151"/>
      <c r="I25" s="137"/>
      <c r="J25" s="138"/>
      <c r="K25" s="139"/>
      <c r="L25" s="140"/>
    </row>
    <row r="26" spans="1:12" ht="15" customHeight="1">
      <c r="A26" s="21"/>
      <c r="B26" s="167" t="s">
        <v>73</v>
      </c>
      <c r="C26" s="158" t="s">
        <v>1719</v>
      </c>
      <c r="D26" s="168"/>
      <c r="E26" s="169"/>
      <c r="F26" s="161"/>
      <c r="G26" s="162"/>
      <c r="H26" s="157" t="s">
        <v>10</v>
      </c>
      <c r="I26" s="147">
        <v>1</v>
      </c>
      <c r="J26" s="163"/>
      <c r="K26" s="170" t="s">
        <v>1692</v>
      </c>
      <c r="L26" s="150"/>
    </row>
    <row r="27" spans="1:12" ht="15" customHeight="1">
      <c r="B27" s="165"/>
      <c r="C27" s="152"/>
      <c r="D27" s="166"/>
      <c r="E27" s="152"/>
      <c r="F27" s="155"/>
      <c r="G27" s="156"/>
      <c r="H27" s="151"/>
      <c r="I27" s="137"/>
      <c r="J27" s="138"/>
      <c r="K27" s="139"/>
      <c r="L27" s="140"/>
    </row>
    <row r="28" spans="1:12" ht="15" customHeight="1">
      <c r="A28" s="21"/>
      <c r="B28" s="167" t="s">
        <v>74</v>
      </c>
      <c r="C28" s="158" t="s">
        <v>34</v>
      </c>
      <c r="D28" s="168"/>
      <c r="E28" s="169"/>
      <c r="F28" s="161"/>
      <c r="G28" s="162"/>
      <c r="H28" s="157" t="s">
        <v>10</v>
      </c>
      <c r="I28" s="147">
        <v>1</v>
      </c>
      <c r="J28" s="163"/>
      <c r="K28" s="164"/>
      <c r="L28" s="150"/>
    </row>
    <row r="29" spans="1:12" ht="15" customHeight="1">
      <c r="A29" s="21"/>
      <c r="B29" s="165"/>
      <c r="C29" s="152"/>
      <c r="D29" s="166"/>
      <c r="E29" s="152"/>
      <c r="F29" s="155"/>
      <c r="G29" s="156"/>
      <c r="H29" s="151"/>
      <c r="I29" s="137"/>
      <c r="J29" s="138"/>
      <c r="K29" s="139"/>
      <c r="L29" s="140"/>
    </row>
    <row r="30" spans="1:12" ht="15" customHeight="1">
      <c r="A30" s="21"/>
      <c r="B30" s="167" t="s">
        <v>75</v>
      </c>
      <c r="C30" s="158" t="s">
        <v>118</v>
      </c>
      <c r="D30" s="168"/>
      <c r="E30" s="169"/>
      <c r="F30" s="161"/>
      <c r="G30" s="162"/>
      <c r="H30" s="157" t="s">
        <v>10</v>
      </c>
      <c r="I30" s="147">
        <v>1</v>
      </c>
      <c r="J30" s="163"/>
      <c r="K30" s="170" t="s">
        <v>1692</v>
      </c>
      <c r="L30" s="150"/>
    </row>
    <row r="31" spans="1:12" ht="15" customHeight="1">
      <c r="B31" s="165"/>
      <c r="C31" s="152"/>
      <c r="D31" s="166"/>
      <c r="E31" s="152"/>
      <c r="F31" s="155"/>
      <c r="G31" s="156"/>
      <c r="H31" s="151"/>
      <c r="I31" s="137"/>
      <c r="J31" s="138"/>
      <c r="K31" s="139"/>
      <c r="L31" s="140"/>
    </row>
    <row r="32" spans="1:12" ht="15" customHeight="1">
      <c r="A32" s="21"/>
      <c r="B32" s="167" t="s">
        <v>76</v>
      </c>
      <c r="C32" s="158" t="s">
        <v>145</v>
      </c>
      <c r="D32" s="168"/>
      <c r="E32" s="169"/>
      <c r="F32" s="161"/>
      <c r="G32" s="162"/>
      <c r="H32" s="157" t="s">
        <v>10</v>
      </c>
      <c r="I32" s="147">
        <v>1</v>
      </c>
      <c r="J32" s="163"/>
      <c r="K32" s="170" t="s">
        <v>1692</v>
      </c>
      <c r="L32" s="150"/>
    </row>
    <row r="33" spans="1:12" ht="15" customHeight="1">
      <c r="A33" s="21"/>
      <c r="B33" s="165"/>
      <c r="C33" s="152"/>
      <c r="D33" s="166"/>
      <c r="E33" s="152"/>
      <c r="F33" s="155"/>
      <c r="G33" s="156"/>
      <c r="H33" s="151"/>
      <c r="I33" s="137"/>
      <c r="J33" s="138"/>
      <c r="K33" s="139"/>
      <c r="L33" s="140"/>
    </row>
    <row r="34" spans="1:12" ht="15" customHeight="1">
      <c r="A34" s="21"/>
      <c r="B34" s="167" t="s">
        <v>77</v>
      </c>
      <c r="C34" s="158" t="s">
        <v>127</v>
      </c>
      <c r="D34" s="168"/>
      <c r="E34" s="169"/>
      <c r="F34" s="161"/>
      <c r="G34" s="162"/>
      <c r="H34" s="157" t="s">
        <v>10</v>
      </c>
      <c r="I34" s="147">
        <v>1</v>
      </c>
      <c r="J34" s="163"/>
      <c r="K34" s="164"/>
      <c r="L34" s="150"/>
    </row>
    <row r="35" spans="1:12" ht="15" customHeight="1">
      <c r="B35" s="165"/>
      <c r="C35" s="152"/>
      <c r="D35" s="166"/>
      <c r="E35" s="152"/>
      <c r="F35" s="155"/>
      <c r="G35" s="156"/>
      <c r="H35" s="151"/>
      <c r="I35" s="137"/>
      <c r="J35" s="138"/>
      <c r="K35" s="139"/>
      <c r="L35" s="140"/>
    </row>
    <row r="36" spans="1:12" ht="15" customHeight="1">
      <c r="A36" s="21"/>
      <c r="B36" s="167" t="s">
        <v>88</v>
      </c>
      <c r="C36" s="158" t="s">
        <v>129</v>
      </c>
      <c r="D36" s="168"/>
      <c r="E36" s="169"/>
      <c r="F36" s="161"/>
      <c r="G36" s="162"/>
      <c r="H36" s="157" t="s">
        <v>10</v>
      </c>
      <c r="I36" s="147">
        <v>1</v>
      </c>
      <c r="J36" s="163"/>
      <c r="K36" s="170" t="s">
        <v>1692</v>
      </c>
      <c r="L36" s="150"/>
    </row>
    <row r="37" spans="1:12" ht="15" customHeight="1">
      <c r="A37" s="21"/>
      <c r="B37" s="165"/>
      <c r="C37" s="152"/>
      <c r="D37" s="166"/>
      <c r="E37" s="152"/>
      <c r="F37" s="155"/>
      <c r="G37" s="156"/>
      <c r="H37" s="151"/>
      <c r="I37" s="137"/>
      <c r="J37" s="138"/>
      <c r="K37" s="139"/>
      <c r="L37" s="140"/>
    </row>
    <row r="38" spans="1:12" ht="15" customHeight="1">
      <c r="A38" s="21"/>
      <c r="B38" s="167" t="s">
        <v>128</v>
      </c>
      <c r="C38" s="158" t="s">
        <v>130</v>
      </c>
      <c r="D38" s="168"/>
      <c r="E38" s="169"/>
      <c r="F38" s="161"/>
      <c r="G38" s="162"/>
      <c r="H38" s="157" t="s">
        <v>10</v>
      </c>
      <c r="I38" s="147">
        <v>1</v>
      </c>
      <c r="J38" s="163"/>
      <c r="K38" s="164"/>
      <c r="L38" s="150"/>
    </row>
    <row r="39" spans="1:12" ht="15" customHeight="1">
      <c r="B39" s="165"/>
      <c r="C39" s="152"/>
      <c r="D39" s="166"/>
      <c r="E39" s="152"/>
      <c r="F39" s="155"/>
      <c r="G39" s="156"/>
      <c r="H39" s="151"/>
      <c r="I39" s="137"/>
      <c r="J39" s="138"/>
      <c r="K39" s="139"/>
      <c r="L39" s="140"/>
    </row>
    <row r="40" spans="1:12" ht="15" customHeight="1">
      <c r="A40" s="21"/>
      <c r="B40" s="167" t="s">
        <v>131</v>
      </c>
      <c r="C40" s="158" t="s">
        <v>132</v>
      </c>
      <c r="D40" s="168"/>
      <c r="E40" s="169"/>
      <c r="F40" s="161"/>
      <c r="G40" s="162"/>
      <c r="H40" s="157" t="s">
        <v>10</v>
      </c>
      <c r="I40" s="147">
        <v>1</v>
      </c>
      <c r="J40" s="163"/>
      <c r="K40" s="170" t="s">
        <v>1692</v>
      </c>
      <c r="L40" s="150"/>
    </row>
    <row r="41" spans="1:12" ht="15" customHeight="1">
      <c r="A41" s="21"/>
      <c r="B41" s="165"/>
      <c r="C41" s="152"/>
      <c r="D41" s="166"/>
      <c r="E41" s="152"/>
      <c r="F41" s="155"/>
      <c r="G41" s="156"/>
      <c r="H41" s="151"/>
      <c r="I41" s="137"/>
      <c r="J41" s="138"/>
      <c r="K41" s="139"/>
      <c r="L41" s="140"/>
    </row>
    <row r="42" spans="1:12" ht="15" customHeight="1">
      <c r="A42" s="21"/>
      <c r="B42" s="167" t="s">
        <v>133</v>
      </c>
      <c r="C42" s="158" t="s">
        <v>134</v>
      </c>
      <c r="D42" s="168"/>
      <c r="E42" s="169"/>
      <c r="F42" s="161"/>
      <c r="G42" s="162"/>
      <c r="H42" s="157" t="s">
        <v>10</v>
      </c>
      <c r="I42" s="147">
        <v>1</v>
      </c>
      <c r="J42" s="163"/>
      <c r="K42" s="170" t="s">
        <v>1692</v>
      </c>
      <c r="L42" s="150"/>
    </row>
    <row r="43" spans="1:12" ht="15" customHeight="1">
      <c r="B43" s="151"/>
      <c r="C43" s="152"/>
      <c r="D43" s="166"/>
      <c r="E43" s="152"/>
      <c r="F43" s="155"/>
      <c r="G43" s="156"/>
      <c r="H43" s="151"/>
      <c r="I43" s="137"/>
      <c r="J43" s="138"/>
      <c r="K43" s="139"/>
      <c r="L43" s="140"/>
    </row>
    <row r="44" spans="1:12" ht="15" customHeight="1">
      <c r="A44" s="21"/>
      <c r="B44" s="141" t="s">
        <v>135</v>
      </c>
      <c r="C44" s="158" t="s">
        <v>174</v>
      </c>
      <c r="D44" s="168"/>
      <c r="E44" s="169"/>
      <c r="F44" s="161"/>
      <c r="G44" s="162"/>
      <c r="H44" s="157" t="s">
        <v>10</v>
      </c>
      <c r="I44" s="147">
        <v>1</v>
      </c>
      <c r="J44" s="163"/>
      <c r="K44" s="170" t="s">
        <v>1692</v>
      </c>
      <c r="L44" s="150"/>
    </row>
    <row r="45" spans="1:12" ht="15" customHeight="1">
      <c r="A45" s="21"/>
      <c r="B45" s="165"/>
      <c r="C45" s="152"/>
      <c r="D45" s="166"/>
      <c r="E45" s="152"/>
      <c r="F45" s="155"/>
      <c r="G45" s="156"/>
      <c r="H45" s="151"/>
      <c r="I45" s="137"/>
      <c r="J45" s="138"/>
      <c r="K45" s="139"/>
      <c r="L45" s="140"/>
    </row>
    <row r="46" spans="1:12" ht="15" customHeight="1">
      <c r="A46" s="21"/>
      <c r="B46" s="167" t="s">
        <v>137</v>
      </c>
      <c r="C46" s="158" t="s">
        <v>1735</v>
      </c>
      <c r="D46" s="168"/>
      <c r="E46" s="169"/>
      <c r="F46" s="161"/>
      <c r="G46" s="162"/>
      <c r="H46" s="157" t="s">
        <v>10</v>
      </c>
      <c r="I46" s="147">
        <v>1</v>
      </c>
      <c r="J46" s="163"/>
      <c r="K46" s="170" t="s">
        <v>1692</v>
      </c>
      <c r="L46" s="150"/>
    </row>
    <row r="47" spans="1:12" ht="15" customHeight="1">
      <c r="B47" s="165"/>
      <c r="C47" s="152"/>
      <c r="D47" s="166"/>
      <c r="E47" s="152"/>
      <c r="F47" s="155"/>
      <c r="G47" s="156"/>
      <c r="H47" s="151"/>
      <c r="I47" s="137"/>
      <c r="J47" s="138"/>
      <c r="K47" s="139"/>
      <c r="L47" s="140"/>
    </row>
    <row r="48" spans="1:12" ht="15" customHeight="1">
      <c r="A48" s="21"/>
      <c r="B48" s="167" t="s">
        <v>138</v>
      </c>
      <c r="C48" s="158" t="s">
        <v>1736</v>
      </c>
      <c r="D48" s="168"/>
      <c r="E48" s="169"/>
      <c r="F48" s="161"/>
      <c r="G48" s="162"/>
      <c r="H48" s="157" t="s">
        <v>10</v>
      </c>
      <c r="I48" s="147">
        <v>1</v>
      </c>
      <c r="J48" s="163"/>
      <c r="K48" s="170" t="s">
        <v>1692</v>
      </c>
      <c r="L48" s="150"/>
    </row>
    <row r="49" spans="1:12" ht="15" customHeight="1">
      <c r="A49" s="21"/>
      <c r="B49" s="165"/>
      <c r="C49" s="152"/>
      <c r="D49" s="166"/>
      <c r="E49" s="152"/>
      <c r="F49" s="155"/>
      <c r="G49" s="156"/>
      <c r="H49" s="151"/>
      <c r="I49" s="137"/>
      <c r="J49" s="138"/>
      <c r="K49" s="139"/>
      <c r="L49" s="140"/>
    </row>
    <row r="50" spans="1:12" ht="15" customHeight="1">
      <c r="A50" s="21"/>
      <c r="B50" s="167" t="s">
        <v>139</v>
      </c>
      <c r="C50" s="158" t="s">
        <v>144</v>
      </c>
      <c r="D50" s="168"/>
      <c r="E50" s="169"/>
      <c r="F50" s="161"/>
      <c r="G50" s="162"/>
      <c r="H50" s="157" t="s">
        <v>10</v>
      </c>
      <c r="I50" s="147">
        <v>1</v>
      </c>
      <c r="J50" s="163"/>
      <c r="K50" s="164"/>
      <c r="L50" s="150"/>
    </row>
    <row r="51" spans="1:12" ht="15" customHeight="1">
      <c r="B51" s="165"/>
      <c r="C51" s="152"/>
      <c r="D51" s="166"/>
      <c r="E51" s="152"/>
      <c r="F51" s="155"/>
      <c r="G51" s="156"/>
      <c r="H51" s="151"/>
      <c r="I51" s="137"/>
      <c r="J51" s="138"/>
      <c r="K51" s="139"/>
      <c r="L51" s="140"/>
    </row>
    <row r="52" spans="1:12" ht="15" customHeight="1">
      <c r="A52" s="21"/>
      <c r="B52" s="167" t="s">
        <v>140</v>
      </c>
      <c r="C52" s="158" t="s">
        <v>1737</v>
      </c>
      <c r="D52" s="168"/>
      <c r="E52" s="169"/>
      <c r="F52" s="161"/>
      <c r="G52" s="162"/>
      <c r="H52" s="157" t="s">
        <v>10</v>
      </c>
      <c r="I52" s="147">
        <v>1</v>
      </c>
      <c r="J52" s="163"/>
      <c r="K52" s="170" t="s">
        <v>1692</v>
      </c>
      <c r="L52" s="150"/>
    </row>
    <row r="53" spans="1:12" ht="15" customHeight="1">
      <c r="A53" s="21"/>
      <c r="B53" s="151"/>
      <c r="C53" s="152"/>
      <c r="D53" s="166"/>
      <c r="E53" s="152"/>
      <c r="F53" s="155"/>
      <c r="G53" s="156"/>
      <c r="H53" s="151"/>
      <c r="I53" s="137"/>
      <c r="J53" s="138"/>
      <c r="K53" s="139"/>
      <c r="L53" s="140"/>
    </row>
    <row r="54" spans="1:12" ht="15" customHeight="1">
      <c r="A54" s="21"/>
      <c r="B54" s="167" t="s">
        <v>141</v>
      </c>
      <c r="C54" s="158" t="s">
        <v>36</v>
      </c>
      <c r="D54" s="168"/>
      <c r="E54" s="169"/>
      <c r="F54" s="161"/>
      <c r="G54" s="162"/>
      <c r="H54" s="157" t="s">
        <v>10</v>
      </c>
      <c r="I54" s="147">
        <v>1</v>
      </c>
      <c r="J54" s="163"/>
      <c r="K54" s="170" t="s">
        <v>1692</v>
      </c>
      <c r="L54" s="150"/>
    </row>
    <row r="55" spans="1:12" ht="15" customHeight="1">
      <c r="B55" s="165"/>
      <c r="C55" s="152"/>
      <c r="D55" s="166"/>
      <c r="E55" s="152"/>
      <c r="F55" s="155"/>
      <c r="G55" s="156"/>
      <c r="H55" s="151"/>
      <c r="I55" s="137"/>
      <c r="J55" s="138"/>
      <c r="K55" s="139"/>
      <c r="L55" s="140"/>
    </row>
    <row r="56" spans="1:12" ht="15" customHeight="1">
      <c r="A56" s="21"/>
      <c r="B56" s="167" t="s">
        <v>142</v>
      </c>
      <c r="C56" s="158" t="s">
        <v>1734</v>
      </c>
      <c r="D56" s="168"/>
      <c r="E56" s="169"/>
      <c r="F56" s="161"/>
      <c r="G56" s="162"/>
      <c r="H56" s="157" t="s">
        <v>10</v>
      </c>
      <c r="I56" s="147">
        <v>1</v>
      </c>
      <c r="J56" s="163"/>
      <c r="K56" s="170" t="s">
        <v>1692</v>
      </c>
      <c r="L56" s="150"/>
    </row>
    <row r="57" spans="1:12" ht="15" customHeight="1">
      <c r="A57" s="21"/>
      <c r="B57" s="165"/>
      <c r="C57" s="152"/>
      <c r="D57" s="166"/>
      <c r="E57" s="152"/>
      <c r="F57" s="155"/>
      <c r="G57" s="156"/>
      <c r="H57" s="151"/>
      <c r="I57" s="137"/>
      <c r="J57" s="138"/>
      <c r="K57" s="139"/>
      <c r="L57" s="140"/>
    </row>
    <row r="58" spans="1:12" ht="15" customHeight="1">
      <c r="A58" s="21"/>
      <c r="B58" s="167" t="s">
        <v>143</v>
      </c>
      <c r="C58" s="158" t="s">
        <v>37</v>
      </c>
      <c r="D58" s="168"/>
      <c r="E58" s="169"/>
      <c r="F58" s="161"/>
      <c r="G58" s="162"/>
      <c r="H58" s="157" t="s">
        <v>10</v>
      </c>
      <c r="I58" s="147">
        <v>1</v>
      </c>
      <c r="J58" s="163"/>
      <c r="K58" s="164"/>
      <c r="L58" s="150"/>
    </row>
    <row r="59" spans="1:12" ht="15" customHeight="1">
      <c r="B59" s="151"/>
      <c r="C59" s="152"/>
      <c r="D59" s="166"/>
      <c r="E59" s="152"/>
      <c r="F59" s="155"/>
      <c r="G59" s="156"/>
      <c r="H59" s="151"/>
      <c r="I59" s="137"/>
      <c r="J59" s="138"/>
      <c r="K59" s="139"/>
      <c r="L59" s="140"/>
    </row>
    <row r="60" spans="1:12" ht="15" customHeight="1">
      <c r="A60" s="21"/>
      <c r="B60" s="157" t="s">
        <v>573</v>
      </c>
      <c r="C60" s="158" t="s">
        <v>687</v>
      </c>
      <c r="D60" s="168"/>
      <c r="E60" s="169"/>
      <c r="F60" s="161"/>
      <c r="G60" s="162"/>
      <c r="H60" s="157" t="s">
        <v>10</v>
      </c>
      <c r="I60" s="147">
        <v>1</v>
      </c>
      <c r="J60" s="163"/>
      <c r="K60" s="164"/>
      <c r="L60" s="150"/>
    </row>
    <row r="61" spans="1:12" ht="15" customHeight="1">
      <c r="A61" s="21"/>
      <c r="B61" s="151"/>
      <c r="C61" s="152"/>
      <c r="D61" s="166"/>
      <c r="E61" s="152"/>
      <c r="F61" s="155"/>
      <c r="G61" s="156"/>
      <c r="H61" s="151"/>
      <c r="I61" s="137"/>
      <c r="J61" s="138"/>
      <c r="K61" s="139"/>
      <c r="L61" s="140"/>
    </row>
    <row r="62" spans="1:12" ht="15" customHeight="1">
      <c r="A62" s="21"/>
      <c r="B62" s="157"/>
      <c r="C62" s="158"/>
      <c r="D62" s="168"/>
      <c r="E62" s="169"/>
      <c r="F62" s="161"/>
      <c r="G62" s="162"/>
      <c r="H62" s="157"/>
      <c r="I62" s="147"/>
      <c r="J62" s="163"/>
      <c r="K62" s="164"/>
      <c r="L62" s="150"/>
    </row>
    <row r="63" spans="1:12" ht="15" customHeight="1">
      <c r="B63" s="151"/>
      <c r="C63" s="152"/>
      <c r="D63" s="166"/>
      <c r="E63" s="152"/>
      <c r="F63" s="155"/>
      <c r="G63" s="156"/>
      <c r="H63" s="151"/>
      <c r="I63" s="137"/>
      <c r="J63" s="138"/>
      <c r="K63" s="139"/>
      <c r="L63" s="140"/>
    </row>
    <row r="64" spans="1:12" ht="15" customHeight="1">
      <c r="A64" s="21"/>
      <c r="B64" s="157"/>
      <c r="C64" s="158"/>
      <c r="D64" s="168"/>
      <c r="E64" s="169"/>
      <c r="F64" s="161"/>
      <c r="G64" s="162"/>
      <c r="H64" s="157"/>
      <c r="I64" s="147"/>
      <c r="J64" s="163"/>
      <c r="K64" s="164"/>
      <c r="L64" s="150"/>
    </row>
    <row r="65" spans="1:12" ht="15" customHeight="1">
      <c r="A65" s="21"/>
      <c r="B65" s="151"/>
      <c r="C65" s="152"/>
      <c r="D65" s="166"/>
      <c r="E65" s="152"/>
      <c r="F65" s="155"/>
      <c r="G65" s="156"/>
      <c r="H65" s="151"/>
      <c r="I65" s="171"/>
      <c r="J65" s="172"/>
      <c r="K65" s="139"/>
      <c r="L65" s="140"/>
    </row>
    <row r="66" spans="1:12" ht="15" customHeight="1">
      <c r="A66" s="21"/>
      <c r="B66" s="157"/>
      <c r="C66" s="173" t="s">
        <v>688</v>
      </c>
      <c r="D66" s="168"/>
      <c r="E66" s="169"/>
      <c r="F66" s="161"/>
      <c r="G66" s="162"/>
      <c r="H66" s="157"/>
      <c r="I66" s="174"/>
      <c r="J66" s="175"/>
      <c r="K66" s="164"/>
      <c r="L66" s="150"/>
    </row>
  </sheetData>
  <mergeCells count="10">
    <mergeCell ref="I1:I2"/>
    <mergeCell ref="J1:J2"/>
    <mergeCell ref="K1:K2"/>
    <mergeCell ref="L1:L2"/>
    <mergeCell ref="B1:B2"/>
    <mergeCell ref="C1:C2"/>
    <mergeCell ref="D1:D2"/>
    <mergeCell ref="E1:E2"/>
    <mergeCell ref="G1:G2"/>
    <mergeCell ref="H1:H2"/>
  </mergeCells>
  <phoneticPr fontId="2"/>
  <conditionalFormatting sqref="A3:A6">
    <cfRule type="cellIs" dxfId="606" priority="1" stopIfTrue="1" operator="between">
      <formula>0.9999</formula>
      <formula>1.0001</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2DF0F-C971-4BD2-97DE-1918C733E3F3}">
  <dimension ref="A1:N642"/>
  <sheetViews>
    <sheetView showGridLines="0" showZeros="0" view="pageBreakPreview" zoomScale="87" zoomScaleNormal="80" zoomScaleSheetLayoutView="87" workbookViewId="0">
      <pane ySplit="4" topLeftCell="A629" activePane="bottomLeft" state="frozenSplit"/>
      <selection activeCell="H32" sqref="H32"/>
      <selection pane="bottomLeft" activeCell="S657" sqref="S65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64</v>
      </c>
      <c r="C4" s="85" t="s">
        <v>58</v>
      </c>
      <c r="D4" s="30"/>
      <c r="E4" s="29" t="s">
        <v>1688</v>
      </c>
      <c r="F4" s="30"/>
      <c r="G4" s="31"/>
      <c r="H4" s="65"/>
      <c r="I4" s="66"/>
      <c r="J4" s="67"/>
      <c r="K4" s="68"/>
      <c r="L4" s="69"/>
      <c r="N4" s="376"/>
    </row>
    <row r="5" spans="1:14" ht="15" customHeight="1">
      <c r="A5" s="52"/>
      <c r="B5" s="24"/>
      <c r="C5" s="25"/>
      <c r="D5" s="82"/>
      <c r="E5" s="25"/>
      <c r="F5" s="26"/>
      <c r="G5" s="27"/>
      <c r="H5" s="24"/>
      <c r="I5" s="59"/>
      <c r="J5" s="60"/>
      <c r="K5" s="61"/>
      <c r="L5" s="62"/>
    </row>
    <row r="6" spans="1:14" ht="15" customHeight="1">
      <c r="A6" s="53"/>
      <c r="B6" s="28"/>
      <c r="C6" s="72"/>
      <c r="D6" s="83"/>
      <c r="E6" s="29"/>
      <c r="F6" s="30"/>
      <c r="G6" s="31"/>
      <c r="H6" s="28"/>
      <c r="I6" s="66"/>
      <c r="J6" s="75"/>
      <c r="K6" s="68">
        <f>IF(J6="",0,INT($I6*$J6))</f>
        <v>0</v>
      </c>
      <c r="L6" s="69"/>
    </row>
    <row r="7" spans="1:14" ht="15" customHeight="1">
      <c r="A7" s="52"/>
      <c r="B7" s="24"/>
      <c r="C7" s="25"/>
      <c r="D7" s="82"/>
      <c r="E7" s="25"/>
      <c r="F7" s="26"/>
      <c r="G7" s="27"/>
      <c r="H7" s="24"/>
      <c r="I7" s="59"/>
      <c r="J7" s="60"/>
      <c r="K7" s="61"/>
      <c r="L7" s="62"/>
    </row>
    <row r="8" spans="1:14" ht="15" customHeight="1">
      <c r="A8" s="53"/>
      <c r="B8" s="28">
        <v>1</v>
      </c>
      <c r="C8" s="72" t="s">
        <v>689</v>
      </c>
      <c r="D8" s="83"/>
      <c r="E8" s="29"/>
      <c r="F8" s="30"/>
      <c r="G8" s="31"/>
      <c r="H8" s="28" t="s">
        <v>59</v>
      </c>
      <c r="I8" s="66">
        <v>1</v>
      </c>
      <c r="J8" s="67"/>
      <c r="K8" s="68"/>
      <c r="L8" s="69"/>
    </row>
    <row r="9" spans="1:14" ht="15" customHeight="1">
      <c r="A9" s="52"/>
      <c r="B9" s="24"/>
      <c r="C9" s="25"/>
      <c r="D9" s="82"/>
      <c r="E9" s="25"/>
      <c r="F9" s="26"/>
      <c r="G9" s="27"/>
      <c r="H9" s="24"/>
      <c r="I9" s="59"/>
      <c r="J9" s="60"/>
      <c r="K9" s="61"/>
      <c r="L9" s="62"/>
    </row>
    <row r="10" spans="1:14" ht="15" customHeight="1">
      <c r="A10" s="53"/>
      <c r="B10" s="28">
        <v>2</v>
      </c>
      <c r="C10" s="72" t="s">
        <v>690</v>
      </c>
      <c r="D10" s="83"/>
      <c r="E10" s="29"/>
      <c r="F10" s="30"/>
      <c r="G10" s="31"/>
      <c r="H10" s="28" t="s">
        <v>59</v>
      </c>
      <c r="I10" s="66">
        <v>1</v>
      </c>
      <c r="J10" s="67"/>
      <c r="K10" s="68"/>
      <c r="L10" s="69"/>
    </row>
    <row r="11" spans="1:14" ht="15" customHeight="1">
      <c r="A11" s="52"/>
      <c r="B11" s="24"/>
      <c r="C11" s="25"/>
      <c r="D11" s="82"/>
      <c r="E11" s="25"/>
      <c r="F11" s="26"/>
      <c r="G11" s="27"/>
      <c r="H11" s="24"/>
      <c r="I11" s="59"/>
      <c r="J11" s="60"/>
      <c r="K11" s="61"/>
      <c r="L11" s="62"/>
    </row>
    <row r="12" spans="1:14" ht="15" customHeight="1">
      <c r="A12" s="53"/>
      <c r="B12" s="28">
        <v>3</v>
      </c>
      <c r="C12" s="72" t="s">
        <v>691</v>
      </c>
      <c r="D12" s="83"/>
      <c r="E12" s="29"/>
      <c r="F12" s="30"/>
      <c r="G12" s="31"/>
      <c r="H12" s="28" t="s">
        <v>59</v>
      </c>
      <c r="I12" s="66">
        <v>1</v>
      </c>
      <c r="J12" s="67"/>
      <c r="K12" s="68"/>
      <c r="L12" s="69"/>
    </row>
    <row r="13" spans="1:14" ht="15" customHeight="1">
      <c r="A13" s="52"/>
      <c r="B13" s="24"/>
      <c r="C13" s="25"/>
      <c r="D13" s="82"/>
      <c r="E13" s="25"/>
      <c r="F13" s="26"/>
      <c r="G13" s="27"/>
      <c r="H13" s="24"/>
      <c r="I13" s="59"/>
      <c r="J13" s="60"/>
      <c r="K13" s="61"/>
      <c r="L13" s="62"/>
    </row>
    <row r="14" spans="1:14" ht="15" customHeight="1">
      <c r="A14" s="53"/>
      <c r="B14" s="28">
        <v>4</v>
      </c>
      <c r="C14" s="72" t="s">
        <v>692</v>
      </c>
      <c r="D14" s="83"/>
      <c r="E14" s="29"/>
      <c r="F14" s="30"/>
      <c r="G14" s="31"/>
      <c r="H14" s="28" t="s">
        <v>59</v>
      </c>
      <c r="I14" s="66">
        <v>1</v>
      </c>
      <c r="J14" s="67"/>
      <c r="K14" s="68"/>
      <c r="L14" s="69"/>
    </row>
    <row r="15" spans="1:14" ht="15" customHeight="1">
      <c r="A15" s="52"/>
      <c r="B15" s="24"/>
      <c r="C15" s="25"/>
      <c r="D15" s="82"/>
      <c r="E15" s="25"/>
      <c r="F15" s="26"/>
      <c r="G15" s="27"/>
      <c r="H15" s="24"/>
      <c r="I15" s="59"/>
      <c r="J15" s="60"/>
      <c r="K15" s="61"/>
      <c r="L15" s="62"/>
    </row>
    <row r="16" spans="1:14" ht="15" customHeight="1">
      <c r="A16" s="53"/>
      <c r="B16" s="28">
        <v>5</v>
      </c>
      <c r="C16" s="72" t="s">
        <v>693</v>
      </c>
      <c r="D16" s="83"/>
      <c r="E16" s="29"/>
      <c r="F16" s="30"/>
      <c r="G16" s="31"/>
      <c r="H16" s="28" t="s">
        <v>59</v>
      </c>
      <c r="I16" s="66">
        <v>1</v>
      </c>
      <c r="J16" s="67"/>
      <c r="K16" s="68"/>
      <c r="L16" s="69"/>
    </row>
    <row r="17" spans="1:12" ht="15" customHeight="1">
      <c r="A17" s="52"/>
      <c r="B17" s="24"/>
      <c r="C17" s="25"/>
      <c r="D17" s="82"/>
      <c r="E17" s="25"/>
      <c r="F17" s="26"/>
      <c r="G17" s="27"/>
      <c r="H17" s="24"/>
      <c r="I17" s="59"/>
      <c r="J17" s="60"/>
      <c r="K17" s="61"/>
      <c r="L17" s="62"/>
    </row>
    <row r="18" spans="1:12" ht="15" customHeight="1">
      <c r="A18" s="53"/>
      <c r="B18" s="28">
        <v>6</v>
      </c>
      <c r="C18" s="72" t="s">
        <v>694</v>
      </c>
      <c r="D18" s="83"/>
      <c r="E18" s="29"/>
      <c r="F18" s="30"/>
      <c r="G18" s="31"/>
      <c r="H18" s="28" t="s">
        <v>59</v>
      </c>
      <c r="I18" s="66">
        <v>1</v>
      </c>
      <c r="J18" s="67"/>
      <c r="K18" s="68"/>
      <c r="L18" s="69"/>
    </row>
    <row r="19" spans="1:12" ht="15" customHeight="1">
      <c r="A19" s="52"/>
      <c r="B19" s="24"/>
      <c r="C19" s="25"/>
      <c r="D19" s="82"/>
      <c r="E19" s="25"/>
      <c r="F19" s="26"/>
      <c r="G19" s="27"/>
      <c r="H19" s="24"/>
      <c r="I19" s="59"/>
      <c r="J19" s="60"/>
      <c r="K19" s="61"/>
      <c r="L19" s="62"/>
    </row>
    <row r="20" spans="1:12" ht="15" customHeight="1">
      <c r="A20" s="53"/>
      <c r="B20" s="28">
        <v>7</v>
      </c>
      <c r="C20" s="72" t="s">
        <v>695</v>
      </c>
      <c r="D20" s="83"/>
      <c r="E20" s="29"/>
      <c r="F20" s="30"/>
      <c r="G20" s="31"/>
      <c r="H20" s="28" t="s">
        <v>59</v>
      </c>
      <c r="I20" s="66">
        <v>1</v>
      </c>
      <c r="J20" s="67"/>
      <c r="K20" s="68"/>
      <c r="L20" s="69"/>
    </row>
    <row r="21" spans="1:12" ht="15" customHeight="1">
      <c r="A21" s="52"/>
      <c r="B21" s="24"/>
      <c r="C21" s="25"/>
      <c r="D21" s="82"/>
      <c r="E21" s="25"/>
      <c r="F21" s="26"/>
      <c r="G21" s="27"/>
      <c r="H21" s="24"/>
      <c r="I21" s="59"/>
      <c r="J21" s="60"/>
      <c r="K21" s="61"/>
      <c r="L21" s="62"/>
    </row>
    <row r="22" spans="1:12" ht="15" customHeight="1">
      <c r="A22" s="53"/>
      <c r="B22" s="28"/>
      <c r="C22" s="72"/>
      <c r="D22" s="83"/>
      <c r="E22" s="29"/>
      <c r="F22" s="30"/>
      <c r="G22" s="31"/>
      <c r="H22" s="28"/>
      <c r="I22" s="66"/>
      <c r="J22" s="67"/>
      <c r="K22" s="68"/>
      <c r="L22" s="69"/>
    </row>
    <row r="23" spans="1:12" ht="15" customHeight="1">
      <c r="A23" s="52"/>
      <c r="B23" s="24"/>
      <c r="C23" s="25"/>
      <c r="D23" s="82"/>
      <c r="E23" s="25"/>
      <c r="F23" s="26"/>
      <c r="G23" s="27"/>
      <c r="H23" s="24"/>
      <c r="I23" s="59"/>
      <c r="J23" s="60"/>
      <c r="K23" s="61"/>
      <c r="L23" s="62"/>
    </row>
    <row r="24" spans="1:12" ht="15" customHeight="1">
      <c r="A24" s="53"/>
      <c r="B24" s="28"/>
      <c r="C24" s="72"/>
      <c r="D24" s="83"/>
      <c r="E24" s="29"/>
      <c r="F24" s="30"/>
      <c r="G24" s="31"/>
      <c r="H24" s="28"/>
      <c r="I24" s="66"/>
      <c r="J24" s="67"/>
      <c r="K24" s="68"/>
      <c r="L24" s="69"/>
    </row>
    <row r="25" spans="1:12" ht="15" customHeight="1">
      <c r="A25" s="52"/>
      <c r="B25" s="24"/>
      <c r="C25" s="25"/>
      <c r="D25" s="82"/>
      <c r="E25" s="25"/>
      <c r="F25" s="26"/>
      <c r="G25" s="27"/>
      <c r="H25" s="24"/>
      <c r="I25" s="59"/>
      <c r="J25" s="60"/>
      <c r="K25" s="61"/>
      <c r="L25" s="62"/>
    </row>
    <row r="26" spans="1:12" ht="15" customHeight="1">
      <c r="A26" s="53"/>
      <c r="B26" s="28"/>
      <c r="C26" s="72"/>
      <c r="D26" s="83"/>
      <c r="E26" s="29"/>
      <c r="F26" s="30"/>
      <c r="G26" s="31"/>
      <c r="H26" s="28"/>
      <c r="I26" s="66"/>
      <c r="J26" s="67"/>
      <c r="K26" s="68"/>
      <c r="L26" s="69"/>
    </row>
    <row r="27" spans="1:12" ht="15" customHeight="1">
      <c r="A27" s="52"/>
      <c r="B27" s="24"/>
      <c r="C27" s="25"/>
      <c r="D27" s="82"/>
      <c r="E27" s="25"/>
      <c r="F27" s="26"/>
      <c r="G27" s="27"/>
      <c r="H27" s="24"/>
      <c r="I27" s="59"/>
      <c r="J27" s="60"/>
      <c r="K27" s="61"/>
      <c r="L27" s="62"/>
    </row>
    <row r="28" spans="1:12" ht="15" customHeight="1">
      <c r="A28" s="53"/>
      <c r="B28" s="28"/>
      <c r="C28" s="72"/>
      <c r="D28" s="83"/>
      <c r="E28" s="29"/>
      <c r="F28" s="30"/>
      <c r="G28" s="31"/>
      <c r="H28" s="28"/>
      <c r="I28" s="66"/>
      <c r="J28" s="67"/>
      <c r="K28" s="68"/>
      <c r="L28" s="69"/>
    </row>
    <row r="29" spans="1:12" ht="15" customHeight="1">
      <c r="A29" s="52"/>
      <c r="B29" s="24"/>
      <c r="C29" s="25"/>
      <c r="D29" s="82"/>
      <c r="E29" s="25"/>
      <c r="F29" s="26"/>
      <c r="G29" s="27"/>
      <c r="H29" s="24"/>
      <c r="I29" s="59"/>
      <c r="J29" s="60"/>
      <c r="K29" s="61"/>
      <c r="L29" s="62"/>
    </row>
    <row r="30" spans="1:12" ht="15" customHeight="1">
      <c r="A30" s="53"/>
      <c r="B30" s="28"/>
      <c r="C30" s="72"/>
      <c r="D30" s="83"/>
      <c r="E30" s="29"/>
      <c r="F30" s="30"/>
      <c r="G30" s="31"/>
      <c r="H30" s="28"/>
      <c r="I30" s="66"/>
      <c r="J30" s="67"/>
      <c r="K30" s="68"/>
      <c r="L30" s="69"/>
    </row>
    <row r="31" spans="1:12" ht="15" customHeight="1">
      <c r="A31" s="52"/>
      <c r="B31" s="24"/>
      <c r="C31" s="25"/>
      <c r="D31" s="82"/>
      <c r="E31" s="25"/>
      <c r="F31" s="26"/>
      <c r="G31" s="27"/>
      <c r="H31" s="24"/>
      <c r="I31" s="59"/>
      <c r="J31" s="60"/>
      <c r="K31" s="61"/>
      <c r="L31" s="62"/>
    </row>
    <row r="32" spans="1:12" ht="15" customHeight="1">
      <c r="A32" s="53"/>
      <c r="B32" s="28"/>
      <c r="C32" s="72"/>
      <c r="D32" s="83"/>
      <c r="E32" s="29"/>
      <c r="F32" s="30"/>
      <c r="G32" s="31"/>
      <c r="H32" s="28"/>
      <c r="I32" s="66"/>
      <c r="J32" s="67"/>
      <c r="K32" s="68"/>
      <c r="L32" s="69"/>
    </row>
    <row r="33" spans="1:12" ht="15" customHeight="1">
      <c r="A33" s="52"/>
      <c r="B33" s="24"/>
      <c r="C33" s="25"/>
      <c r="D33" s="82"/>
      <c r="E33" s="25"/>
      <c r="F33" s="26"/>
      <c r="G33" s="27"/>
      <c r="H33" s="24"/>
      <c r="I33" s="77"/>
      <c r="J33" s="78"/>
      <c r="K33" s="61"/>
      <c r="L33" s="62"/>
    </row>
    <row r="34" spans="1:12" ht="15" customHeight="1">
      <c r="A34" s="53"/>
      <c r="B34" s="22" t="s">
        <v>64</v>
      </c>
      <c r="C34" s="86" t="s">
        <v>696</v>
      </c>
      <c r="D34" s="84"/>
      <c r="E34" s="29"/>
      <c r="F34" s="30"/>
      <c r="G34" s="31"/>
      <c r="H34" s="28"/>
      <c r="I34" s="80"/>
      <c r="J34" s="81"/>
      <c r="K34" s="68"/>
      <c r="L34" s="69"/>
    </row>
    <row r="35" spans="1:12" ht="15" customHeight="1">
      <c r="A35" s="52"/>
      <c r="B35" s="151"/>
      <c r="C35" s="152"/>
      <c r="D35" s="166"/>
      <c r="E35" s="152"/>
      <c r="F35" s="155"/>
      <c r="G35" s="156"/>
      <c r="H35" s="151"/>
      <c r="I35" s="137"/>
      <c r="J35" s="138"/>
      <c r="K35" s="139"/>
      <c r="L35" s="140"/>
    </row>
    <row r="36" spans="1:12" ht="15" customHeight="1">
      <c r="A36" s="53"/>
      <c r="B36" s="28" t="s">
        <v>697</v>
      </c>
      <c r="C36" s="72" t="s">
        <v>689</v>
      </c>
      <c r="D36" s="168"/>
      <c r="E36" s="169"/>
      <c r="F36" s="161"/>
      <c r="G36" s="162"/>
      <c r="H36" s="157"/>
      <c r="I36" s="147"/>
      <c r="J36" s="148"/>
      <c r="K36" s="149"/>
      <c r="L36" s="150"/>
    </row>
    <row r="37" spans="1:12" ht="15" customHeight="1">
      <c r="A37" s="52"/>
      <c r="B37" s="151"/>
      <c r="C37" s="152"/>
      <c r="D37" s="166"/>
      <c r="E37" s="152"/>
      <c r="F37" s="155"/>
      <c r="G37" s="156"/>
      <c r="H37" s="151"/>
      <c r="I37" s="137"/>
      <c r="J37" s="138"/>
      <c r="K37" s="139"/>
      <c r="L37" s="62"/>
    </row>
    <row r="38" spans="1:12" ht="15" customHeight="1">
      <c r="A38" s="53"/>
      <c r="B38" s="157"/>
      <c r="C38" s="72" t="s">
        <v>698</v>
      </c>
      <c r="D38" s="168"/>
      <c r="E38" s="169" t="s">
        <v>699</v>
      </c>
      <c r="F38" s="161"/>
      <c r="G38" s="162"/>
      <c r="H38" s="157" t="s">
        <v>271</v>
      </c>
      <c r="I38" s="147">
        <v>1</v>
      </c>
      <c r="J38" s="67"/>
      <c r="K38" s="149"/>
      <c r="L38" s="200"/>
    </row>
    <row r="39" spans="1:12" ht="15" customHeight="1">
      <c r="A39" s="52"/>
      <c r="B39" s="151"/>
      <c r="C39" s="152"/>
      <c r="D39" s="166"/>
      <c r="E39" s="152"/>
      <c r="F39" s="155"/>
      <c r="G39" s="156"/>
      <c r="H39" s="151"/>
      <c r="I39" s="137"/>
      <c r="J39" s="138"/>
      <c r="K39" s="139"/>
      <c r="L39" s="62"/>
    </row>
    <row r="40" spans="1:12" ht="15" customHeight="1">
      <c r="A40" s="53"/>
      <c r="B40" s="157"/>
      <c r="C40" s="158" t="s">
        <v>700</v>
      </c>
      <c r="D40" s="168"/>
      <c r="E40" s="169"/>
      <c r="F40" s="161"/>
      <c r="G40" s="162"/>
      <c r="H40" s="157" t="s">
        <v>701</v>
      </c>
      <c r="I40" s="147">
        <v>1</v>
      </c>
      <c r="J40" s="67"/>
      <c r="K40" s="149"/>
      <c r="L40" s="200"/>
    </row>
    <row r="41" spans="1:12" ht="15" customHeight="1">
      <c r="A41" s="52"/>
      <c r="B41" s="151"/>
      <c r="C41" s="152"/>
      <c r="D41" s="166"/>
      <c r="E41" s="152"/>
      <c r="F41" s="155"/>
      <c r="G41" s="156"/>
      <c r="H41" s="151"/>
      <c r="I41" s="137"/>
      <c r="J41" s="138"/>
      <c r="K41" s="139"/>
      <c r="L41" s="140"/>
    </row>
    <row r="42" spans="1:12" ht="15" customHeight="1">
      <c r="A42" s="53"/>
      <c r="B42" s="157"/>
      <c r="C42" s="158"/>
      <c r="D42" s="168"/>
      <c r="E42" s="169"/>
      <c r="F42" s="161"/>
      <c r="G42" s="162"/>
      <c r="H42" s="157"/>
      <c r="I42" s="147"/>
      <c r="J42" s="148"/>
      <c r="K42" s="149"/>
      <c r="L42" s="150"/>
    </row>
    <row r="43" spans="1:12" ht="15" customHeight="1">
      <c r="A43" s="52"/>
      <c r="B43" s="151"/>
      <c r="C43" s="152"/>
      <c r="D43" s="166"/>
      <c r="E43" s="152"/>
      <c r="F43" s="155"/>
      <c r="G43" s="156"/>
      <c r="H43" s="151"/>
      <c r="I43" s="137"/>
      <c r="J43" s="138"/>
      <c r="K43" s="139"/>
      <c r="L43" s="140"/>
    </row>
    <row r="44" spans="1:12" ht="15" customHeight="1">
      <c r="A44" s="53"/>
      <c r="B44" s="157"/>
      <c r="C44" s="158"/>
      <c r="D44" s="168"/>
      <c r="E44" s="169"/>
      <c r="F44" s="161"/>
      <c r="G44" s="162"/>
      <c r="H44" s="157"/>
      <c r="I44" s="147"/>
      <c r="J44" s="148"/>
      <c r="K44" s="149"/>
      <c r="L44" s="150"/>
    </row>
    <row r="45" spans="1:12" ht="15" customHeight="1">
      <c r="A45" s="52"/>
      <c r="B45" s="151"/>
      <c r="C45" s="152"/>
      <c r="D45" s="166"/>
      <c r="E45" s="152"/>
      <c r="F45" s="155"/>
      <c r="G45" s="156"/>
      <c r="H45" s="151"/>
      <c r="I45" s="137"/>
      <c r="J45" s="138"/>
      <c r="K45" s="139"/>
      <c r="L45" s="140"/>
    </row>
    <row r="46" spans="1:12" ht="15" customHeight="1">
      <c r="A46" s="53"/>
      <c r="B46" s="157"/>
      <c r="C46" s="158"/>
      <c r="D46" s="168"/>
      <c r="E46" s="169"/>
      <c r="F46" s="161"/>
      <c r="G46" s="162"/>
      <c r="H46" s="157"/>
      <c r="I46" s="147"/>
      <c r="J46" s="148"/>
      <c r="K46" s="149"/>
      <c r="L46" s="150"/>
    </row>
    <row r="47" spans="1:12" ht="15" customHeight="1">
      <c r="A47" s="52"/>
      <c r="B47" s="151"/>
      <c r="C47" s="152"/>
      <c r="D47" s="166"/>
      <c r="E47" s="152"/>
      <c r="F47" s="155"/>
      <c r="G47" s="156"/>
      <c r="H47" s="151"/>
      <c r="I47" s="137"/>
      <c r="J47" s="138"/>
      <c r="K47" s="139"/>
      <c r="L47" s="140"/>
    </row>
    <row r="48" spans="1:12" ht="15" customHeight="1">
      <c r="A48" s="53"/>
      <c r="B48" s="157"/>
      <c r="C48" s="158"/>
      <c r="D48" s="168"/>
      <c r="E48" s="169"/>
      <c r="F48" s="161"/>
      <c r="G48" s="162"/>
      <c r="H48" s="157"/>
      <c r="I48" s="147"/>
      <c r="J48" s="148"/>
      <c r="K48" s="149"/>
      <c r="L48" s="150"/>
    </row>
    <row r="49" spans="1:12" ht="15" customHeight="1">
      <c r="A49" s="52"/>
      <c r="B49" s="151"/>
      <c r="C49" s="152"/>
      <c r="D49" s="166"/>
      <c r="E49" s="152"/>
      <c r="F49" s="155"/>
      <c r="G49" s="156"/>
      <c r="H49" s="151"/>
      <c r="I49" s="137"/>
      <c r="J49" s="138"/>
      <c r="K49" s="139"/>
      <c r="L49" s="140"/>
    </row>
    <row r="50" spans="1:12" ht="15" customHeight="1">
      <c r="A50" s="53"/>
      <c r="B50" s="157"/>
      <c r="C50" s="158"/>
      <c r="D50" s="168"/>
      <c r="E50" s="169"/>
      <c r="F50" s="161"/>
      <c r="G50" s="162"/>
      <c r="H50" s="157"/>
      <c r="I50" s="147"/>
      <c r="J50" s="148"/>
      <c r="K50" s="149"/>
      <c r="L50" s="150"/>
    </row>
    <row r="51" spans="1:12" ht="15" customHeight="1">
      <c r="A51" s="52"/>
      <c r="B51" s="151"/>
      <c r="C51" s="152"/>
      <c r="D51" s="166"/>
      <c r="E51" s="152"/>
      <c r="F51" s="155"/>
      <c r="G51" s="156"/>
      <c r="H51" s="151"/>
      <c r="I51" s="137"/>
      <c r="J51" s="138"/>
      <c r="K51" s="139"/>
      <c r="L51" s="140"/>
    </row>
    <row r="52" spans="1:12" ht="15" customHeight="1">
      <c r="A52" s="53"/>
      <c r="B52" s="157"/>
      <c r="C52" s="158"/>
      <c r="D52" s="168"/>
      <c r="E52" s="169"/>
      <c r="F52" s="161"/>
      <c r="G52" s="162"/>
      <c r="H52" s="157"/>
      <c r="I52" s="147"/>
      <c r="J52" s="148"/>
      <c r="K52" s="149"/>
      <c r="L52" s="150"/>
    </row>
    <row r="53" spans="1:12" ht="15" customHeight="1">
      <c r="A53" s="52"/>
      <c r="B53" s="151"/>
      <c r="C53" s="152"/>
      <c r="D53" s="166"/>
      <c r="E53" s="152"/>
      <c r="F53" s="155"/>
      <c r="G53" s="156"/>
      <c r="H53" s="151"/>
      <c r="I53" s="137"/>
      <c r="J53" s="138"/>
      <c r="K53" s="139"/>
      <c r="L53" s="140"/>
    </row>
    <row r="54" spans="1:12" ht="15" customHeight="1">
      <c r="A54" s="53"/>
      <c r="B54" s="157"/>
      <c r="C54" s="158"/>
      <c r="D54" s="168"/>
      <c r="E54" s="169"/>
      <c r="F54" s="161"/>
      <c r="G54" s="162"/>
      <c r="H54" s="157"/>
      <c r="I54" s="147"/>
      <c r="J54" s="148"/>
      <c r="K54" s="149"/>
      <c r="L54" s="150"/>
    </row>
    <row r="55" spans="1:12" ht="15" customHeight="1">
      <c r="A55" s="52"/>
      <c r="B55" s="151"/>
      <c r="C55" s="152"/>
      <c r="D55" s="166"/>
      <c r="E55" s="152"/>
      <c r="F55" s="155"/>
      <c r="G55" s="156"/>
      <c r="H55" s="151"/>
      <c r="I55" s="137"/>
      <c r="J55" s="138"/>
      <c r="K55" s="139"/>
      <c r="L55" s="140"/>
    </row>
    <row r="56" spans="1:12" ht="15" customHeight="1">
      <c r="A56" s="53"/>
      <c r="B56" s="157"/>
      <c r="C56" s="158"/>
      <c r="D56" s="168"/>
      <c r="E56" s="169"/>
      <c r="F56" s="161"/>
      <c r="G56" s="162"/>
      <c r="H56" s="157"/>
      <c r="I56" s="147"/>
      <c r="J56" s="148"/>
      <c r="K56" s="149"/>
      <c r="L56" s="150"/>
    </row>
    <row r="57" spans="1:12" ht="15" customHeight="1">
      <c r="A57" s="52"/>
      <c r="B57" s="151"/>
      <c r="C57" s="152"/>
      <c r="D57" s="166"/>
      <c r="E57" s="152"/>
      <c r="F57" s="155"/>
      <c r="G57" s="156"/>
      <c r="H57" s="151"/>
      <c r="I57" s="137"/>
      <c r="J57" s="138"/>
      <c r="K57" s="139"/>
      <c r="L57" s="140"/>
    </row>
    <row r="58" spans="1:12" ht="15" customHeight="1">
      <c r="A58" s="53"/>
      <c r="B58" s="157"/>
      <c r="C58" s="158"/>
      <c r="D58" s="168"/>
      <c r="E58" s="169"/>
      <c r="F58" s="161"/>
      <c r="G58" s="162"/>
      <c r="H58" s="157"/>
      <c r="I58" s="147"/>
      <c r="J58" s="148"/>
      <c r="K58" s="149"/>
      <c r="L58" s="150"/>
    </row>
    <row r="59" spans="1:12" ht="15" customHeight="1">
      <c r="A59" s="52"/>
      <c r="B59" s="151"/>
      <c r="C59" s="152"/>
      <c r="D59" s="166"/>
      <c r="E59" s="152"/>
      <c r="F59" s="155"/>
      <c r="G59" s="156"/>
      <c r="H59" s="151"/>
      <c r="I59" s="137"/>
      <c r="J59" s="138"/>
      <c r="K59" s="139"/>
      <c r="L59" s="140"/>
    </row>
    <row r="60" spans="1:12" ht="15" customHeight="1">
      <c r="A60" s="53"/>
      <c r="B60" s="157"/>
      <c r="C60" s="158"/>
      <c r="D60" s="168"/>
      <c r="E60" s="169"/>
      <c r="F60" s="161"/>
      <c r="G60" s="162"/>
      <c r="H60" s="157"/>
      <c r="I60" s="147"/>
      <c r="J60" s="148"/>
      <c r="K60" s="149"/>
      <c r="L60" s="150"/>
    </row>
    <row r="61" spans="1:12" ht="15" customHeight="1">
      <c r="A61" s="52"/>
      <c r="B61" s="151"/>
      <c r="C61" s="152"/>
      <c r="D61" s="166"/>
      <c r="E61" s="152"/>
      <c r="F61" s="155"/>
      <c r="G61" s="156"/>
      <c r="H61" s="151"/>
      <c r="I61" s="137"/>
      <c r="J61" s="138"/>
      <c r="K61" s="139"/>
      <c r="L61" s="140"/>
    </row>
    <row r="62" spans="1:12" ht="15" customHeight="1">
      <c r="A62" s="53"/>
      <c r="B62" s="157"/>
      <c r="C62" s="158"/>
      <c r="D62" s="168"/>
      <c r="E62" s="169"/>
      <c r="F62" s="161"/>
      <c r="G62" s="162"/>
      <c r="H62" s="157"/>
      <c r="I62" s="147"/>
      <c r="J62" s="148"/>
      <c r="K62" s="149"/>
      <c r="L62" s="150"/>
    </row>
    <row r="63" spans="1:12" ht="15" customHeight="1">
      <c r="A63" s="52"/>
      <c r="B63" s="151"/>
      <c r="C63" s="152"/>
      <c r="D63" s="166"/>
      <c r="E63" s="152"/>
      <c r="F63" s="155"/>
      <c r="G63" s="156"/>
      <c r="H63" s="151"/>
      <c r="I63" s="137"/>
      <c r="J63" s="138"/>
      <c r="K63" s="139"/>
      <c r="L63" s="140"/>
    </row>
    <row r="64" spans="1:12" ht="15" customHeight="1">
      <c r="A64" s="53"/>
      <c r="B64" s="157"/>
      <c r="C64" s="158"/>
      <c r="D64" s="168"/>
      <c r="E64" s="169"/>
      <c r="F64" s="161"/>
      <c r="G64" s="162"/>
      <c r="H64" s="157"/>
      <c r="I64" s="147"/>
      <c r="J64" s="148"/>
      <c r="K64" s="149"/>
      <c r="L64" s="150"/>
    </row>
    <row r="65" spans="1:12" ht="15" customHeight="1">
      <c r="A65" s="52"/>
      <c r="B65" s="151"/>
      <c r="C65" s="152"/>
      <c r="D65" s="166"/>
      <c r="E65" s="152"/>
      <c r="F65" s="155"/>
      <c r="G65" s="156"/>
      <c r="H65" s="151"/>
      <c r="I65" s="171"/>
      <c r="J65" s="172"/>
      <c r="K65" s="139"/>
      <c r="L65" s="140"/>
    </row>
    <row r="66" spans="1:12" ht="15" customHeight="1">
      <c r="A66" s="53"/>
      <c r="B66" s="28" t="s">
        <v>697</v>
      </c>
      <c r="C66" s="169" t="s">
        <v>702</v>
      </c>
      <c r="D66" s="168"/>
      <c r="E66" s="169"/>
      <c r="F66" s="161"/>
      <c r="G66" s="162"/>
      <c r="H66" s="157"/>
      <c r="I66" s="174"/>
      <c r="J66" s="175"/>
      <c r="K66" s="149"/>
      <c r="L66" s="150"/>
    </row>
    <row r="67" spans="1:12" ht="15" customHeight="1">
      <c r="A67" s="52"/>
      <c r="B67" s="151"/>
      <c r="C67" s="152"/>
      <c r="D67" s="166"/>
      <c r="E67" s="152"/>
      <c r="F67" s="155"/>
      <c r="G67" s="156"/>
      <c r="H67" s="151"/>
      <c r="I67" s="137"/>
      <c r="J67" s="138"/>
      <c r="K67" s="139"/>
      <c r="L67" s="140"/>
    </row>
    <row r="68" spans="1:12" ht="15" customHeight="1">
      <c r="A68" s="53"/>
      <c r="B68" s="28" t="s">
        <v>703</v>
      </c>
      <c r="C68" s="72" t="s">
        <v>690</v>
      </c>
      <c r="D68" s="168"/>
      <c r="E68" s="169"/>
      <c r="F68" s="161"/>
      <c r="G68" s="162"/>
      <c r="H68" s="157"/>
      <c r="I68" s="147"/>
      <c r="J68" s="148"/>
      <c r="K68" s="149"/>
      <c r="L68" s="150"/>
    </row>
    <row r="69" spans="1:12" ht="15" customHeight="1">
      <c r="A69" s="52"/>
      <c r="B69" s="151"/>
      <c r="C69" s="152"/>
      <c r="D69" s="166"/>
      <c r="E69" s="152"/>
      <c r="F69" s="155"/>
      <c r="G69" s="156"/>
      <c r="H69" s="151"/>
      <c r="I69" s="137"/>
      <c r="J69" s="138"/>
      <c r="K69" s="139"/>
      <c r="L69" s="62"/>
    </row>
    <row r="70" spans="1:12" ht="15" customHeight="1">
      <c r="A70" s="53"/>
      <c r="B70" s="157"/>
      <c r="C70" s="72" t="s">
        <v>704</v>
      </c>
      <c r="D70" s="168"/>
      <c r="E70" s="176" t="s">
        <v>705</v>
      </c>
      <c r="F70" s="161"/>
      <c r="G70" s="162"/>
      <c r="H70" s="157" t="s">
        <v>706</v>
      </c>
      <c r="I70" s="147">
        <v>1</v>
      </c>
      <c r="J70" s="67"/>
      <c r="K70" s="149"/>
      <c r="L70" s="200"/>
    </row>
    <row r="71" spans="1:12" ht="15" customHeight="1">
      <c r="A71" s="52"/>
      <c r="B71" s="151"/>
      <c r="C71" s="152"/>
      <c r="D71" s="166"/>
      <c r="E71" s="152"/>
      <c r="F71" s="155"/>
      <c r="G71" s="156"/>
      <c r="H71" s="151"/>
      <c r="I71" s="137">
        <v>0</v>
      </c>
      <c r="J71" s="138"/>
      <c r="K71" s="139"/>
      <c r="L71" s="62"/>
    </row>
    <row r="72" spans="1:12" ht="15" customHeight="1">
      <c r="A72" s="53"/>
      <c r="B72" s="157"/>
      <c r="C72" s="72" t="s">
        <v>704</v>
      </c>
      <c r="D72" s="168"/>
      <c r="E72" s="176" t="s">
        <v>707</v>
      </c>
      <c r="F72" s="161"/>
      <c r="G72" s="162"/>
      <c r="H72" s="157" t="s">
        <v>706</v>
      </c>
      <c r="I72" s="147">
        <v>17</v>
      </c>
      <c r="J72" s="67"/>
      <c r="K72" s="149"/>
      <c r="L72" s="200"/>
    </row>
    <row r="73" spans="1:12" ht="15" customHeight="1">
      <c r="A73" s="52"/>
      <c r="B73" s="151"/>
      <c r="C73" s="152"/>
      <c r="D73" s="166"/>
      <c r="E73" s="152"/>
      <c r="F73" s="155"/>
      <c r="G73" s="156"/>
      <c r="H73" s="151"/>
      <c r="I73" s="137">
        <v>0</v>
      </c>
      <c r="J73" s="138"/>
      <c r="K73" s="139"/>
      <c r="L73" s="62"/>
    </row>
    <row r="74" spans="1:12" ht="15" customHeight="1">
      <c r="A74" s="53"/>
      <c r="B74" s="157"/>
      <c r="C74" s="72" t="s">
        <v>704</v>
      </c>
      <c r="D74" s="168"/>
      <c r="E74" s="176" t="s">
        <v>708</v>
      </c>
      <c r="F74" s="161"/>
      <c r="G74" s="162"/>
      <c r="H74" s="157" t="s">
        <v>706</v>
      </c>
      <c r="I74" s="147">
        <v>2</v>
      </c>
      <c r="J74" s="67"/>
      <c r="K74" s="149"/>
      <c r="L74" s="200"/>
    </row>
    <row r="75" spans="1:12" ht="15" customHeight="1">
      <c r="A75" s="52"/>
      <c r="B75" s="151"/>
      <c r="C75" s="152"/>
      <c r="D75" s="166"/>
      <c r="E75" s="152"/>
      <c r="F75" s="155"/>
      <c r="G75" s="156"/>
      <c r="H75" s="151"/>
      <c r="I75" s="137">
        <v>0</v>
      </c>
      <c r="J75" s="138"/>
      <c r="K75" s="139"/>
      <c r="L75" s="62"/>
    </row>
    <row r="76" spans="1:12" ht="15" customHeight="1">
      <c r="A76" s="53"/>
      <c r="B76" s="157"/>
      <c r="C76" s="72" t="s">
        <v>709</v>
      </c>
      <c r="D76" s="168"/>
      <c r="E76" s="176" t="s">
        <v>710</v>
      </c>
      <c r="F76" s="161"/>
      <c r="G76" s="162"/>
      <c r="H76" s="157" t="s">
        <v>706</v>
      </c>
      <c r="I76" s="147">
        <v>2</v>
      </c>
      <c r="J76" s="67"/>
      <c r="K76" s="149"/>
      <c r="L76" s="200"/>
    </row>
    <row r="77" spans="1:12" ht="15" customHeight="1">
      <c r="A77" s="52"/>
      <c r="B77" s="151"/>
      <c r="C77" s="152"/>
      <c r="D77" s="166"/>
      <c r="E77" s="152"/>
      <c r="F77" s="155"/>
      <c r="G77" s="156"/>
      <c r="H77" s="151"/>
      <c r="I77" s="137">
        <v>0</v>
      </c>
      <c r="J77" s="138"/>
      <c r="K77" s="139"/>
      <c r="L77" s="62"/>
    </row>
    <row r="78" spans="1:12" ht="15" customHeight="1">
      <c r="A78" s="53"/>
      <c r="B78" s="157"/>
      <c r="C78" s="72" t="s">
        <v>704</v>
      </c>
      <c r="D78" s="168"/>
      <c r="E78" s="176" t="s">
        <v>711</v>
      </c>
      <c r="F78" s="161"/>
      <c r="G78" s="162"/>
      <c r="H78" s="157" t="s">
        <v>706</v>
      </c>
      <c r="I78" s="147">
        <v>11</v>
      </c>
      <c r="J78" s="67"/>
      <c r="K78" s="149"/>
      <c r="L78" s="200"/>
    </row>
    <row r="79" spans="1:12" ht="15" customHeight="1">
      <c r="A79" s="52"/>
      <c r="B79" s="151"/>
      <c r="C79" s="152"/>
      <c r="D79" s="166"/>
      <c r="E79" s="152"/>
      <c r="F79" s="155"/>
      <c r="G79" s="156"/>
      <c r="H79" s="151"/>
      <c r="I79" s="137">
        <v>0</v>
      </c>
      <c r="J79" s="138"/>
      <c r="K79" s="139"/>
      <c r="L79" s="62"/>
    </row>
    <row r="80" spans="1:12" ht="15" customHeight="1">
      <c r="A80" s="53"/>
      <c r="B80" s="157"/>
      <c r="C80" s="72" t="s">
        <v>704</v>
      </c>
      <c r="D80" s="168"/>
      <c r="E80" s="176" t="s">
        <v>712</v>
      </c>
      <c r="F80" s="161"/>
      <c r="G80" s="162"/>
      <c r="H80" s="157" t="s">
        <v>706</v>
      </c>
      <c r="I80" s="147">
        <v>1</v>
      </c>
      <c r="J80" s="67"/>
      <c r="K80" s="149"/>
      <c r="L80" s="200"/>
    </row>
    <row r="81" spans="1:12" ht="15" customHeight="1">
      <c r="A81" s="52"/>
      <c r="B81" s="151"/>
      <c r="C81" s="152"/>
      <c r="D81" s="166"/>
      <c r="E81" s="152"/>
      <c r="F81" s="155"/>
      <c r="G81" s="156"/>
      <c r="H81" s="151"/>
      <c r="I81" s="137">
        <v>0</v>
      </c>
      <c r="J81" s="138"/>
      <c r="K81" s="139"/>
      <c r="L81" s="62"/>
    </row>
    <row r="82" spans="1:12" ht="15" customHeight="1">
      <c r="A82" s="53"/>
      <c r="B82" s="157"/>
      <c r="C82" s="72" t="s">
        <v>704</v>
      </c>
      <c r="D82" s="168"/>
      <c r="E82" s="176" t="s">
        <v>713</v>
      </c>
      <c r="F82" s="161"/>
      <c r="G82" s="162"/>
      <c r="H82" s="157" t="s">
        <v>706</v>
      </c>
      <c r="I82" s="147">
        <v>1</v>
      </c>
      <c r="J82" s="67"/>
      <c r="K82" s="149"/>
      <c r="L82" s="200"/>
    </row>
    <row r="83" spans="1:12" ht="15" customHeight="1">
      <c r="A83" s="52"/>
      <c r="B83" s="151"/>
      <c r="C83" s="152"/>
      <c r="D83" s="166"/>
      <c r="E83" s="152"/>
      <c r="F83" s="155"/>
      <c r="G83" s="156"/>
      <c r="H83" s="151"/>
      <c r="I83" s="137"/>
      <c r="J83" s="138"/>
      <c r="K83" s="139"/>
      <c r="L83" s="62"/>
    </row>
    <row r="84" spans="1:12" ht="15" customHeight="1">
      <c r="A84" s="53"/>
      <c r="B84" s="157"/>
      <c r="C84" s="72" t="s">
        <v>704</v>
      </c>
      <c r="D84" s="168"/>
      <c r="E84" s="176" t="s">
        <v>714</v>
      </c>
      <c r="F84" s="161"/>
      <c r="G84" s="162"/>
      <c r="H84" s="157" t="s">
        <v>706</v>
      </c>
      <c r="I84" s="147">
        <v>1</v>
      </c>
      <c r="J84" s="67"/>
      <c r="K84" s="149"/>
      <c r="L84" s="200"/>
    </row>
    <row r="85" spans="1:12" ht="15" customHeight="1">
      <c r="A85" s="52"/>
      <c r="B85" s="151"/>
      <c r="C85" s="152"/>
      <c r="D85" s="166"/>
      <c r="E85" s="152"/>
      <c r="F85" s="155"/>
      <c r="G85" s="156"/>
      <c r="H85" s="151"/>
      <c r="I85" s="137">
        <v>0</v>
      </c>
      <c r="J85" s="138"/>
      <c r="K85" s="139"/>
      <c r="L85" s="62"/>
    </row>
    <row r="86" spans="1:12" ht="15" customHeight="1">
      <c r="A86" s="53"/>
      <c r="B86" s="157"/>
      <c r="C86" s="72" t="s">
        <v>709</v>
      </c>
      <c r="D86" s="168"/>
      <c r="E86" s="176" t="s">
        <v>715</v>
      </c>
      <c r="F86" s="161"/>
      <c r="G86" s="162"/>
      <c r="H86" s="157" t="s">
        <v>706</v>
      </c>
      <c r="I86" s="147">
        <v>1</v>
      </c>
      <c r="J86" s="67"/>
      <c r="K86" s="149"/>
      <c r="L86" s="200"/>
    </row>
    <row r="87" spans="1:12" ht="15" customHeight="1">
      <c r="A87" s="52"/>
      <c r="B87" s="151"/>
      <c r="C87" s="152"/>
      <c r="D87" s="166"/>
      <c r="E87" s="152"/>
      <c r="F87" s="155"/>
      <c r="G87" s="156"/>
      <c r="H87" s="151"/>
      <c r="I87" s="137">
        <v>0</v>
      </c>
      <c r="J87" s="138"/>
      <c r="K87" s="139"/>
      <c r="L87" s="62"/>
    </row>
    <row r="88" spans="1:12" ht="15" customHeight="1">
      <c r="A88" s="53"/>
      <c r="B88" s="157"/>
      <c r="C88" s="72" t="s">
        <v>704</v>
      </c>
      <c r="D88" s="168"/>
      <c r="E88" s="176" t="s">
        <v>716</v>
      </c>
      <c r="F88" s="161"/>
      <c r="G88" s="162"/>
      <c r="H88" s="157" t="s">
        <v>706</v>
      </c>
      <c r="I88" s="147">
        <v>1</v>
      </c>
      <c r="J88" s="67"/>
      <c r="K88" s="149"/>
      <c r="L88" s="200"/>
    </row>
    <row r="89" spans="1:12" ht="15" customHeight="1">
      <c r="A89" s="52"/>
      <c r="B89" s="151"/>
      <c r="C89" s="152"/>
      <c r="D89" s="166"/>
      <c r="E89" s="152"/>
      <c r="F89" s="155"/>
      <c r="G89" s="156"/>
      <c r="H89" s="151"/>
      <c r="I89" s="137">
        <v>0</v>
      </c>
      <c r="J89" s="138"/>
      <c r="K89" s="139"/>
      <c r="L89" s="62"/>
    </row>
    <row r="90" spans="1:12" ht="15" customHeight="1">
      <c r="A90" s="53"/>
      <c r="B90" s="157"/>
      <c r="C90" s="72" t="s">
        <v>709</v>
      </c>
      <c r="D90" s="168"/>
      <c r="E90" s="176" t="s">
        <v>717</v>
      </c>
      <c r="F90" s="161"/>
      <c r="G90" s="162"/>
      <c r="H90" s="157" t="s">
        <v>706</v>
      </c>
      <c r="I90" s="147">
        <v>1</v>
      </c>
      <c r="J90" s="67"/>
      <c r="K90" s="149"/>
      <c r="L90" s="200"/>
    </row>
    <row r="91" spans="1:12" ht="15" customHeight="1">
      <c r="A91" s="52"/>
      <c r="B91" s="151"/>
      <c r="C91" s="152"/>
      <c r="D91" s="166"/>
      <c r="E91" s="152"/>
      <c r="F91" s="155"/>
      <c r="G91" s="156"/>
      <c r="H91" s="151"/>
      <c r="I91" s="137">
        <v>0</v>
      </c>
      <c r="J91" s="138"/>
      <c r="K91" s="139"/>
      <c r="L91" s="62"/>
    </row>
    <row r="92" spans="1:12" ht="15" customHeight="1">
      <c r="A92" s="53"/>
      <c r="B92" s="157"/>
      <c r="C92" s="72" t="s">
        <v>709</v>
      </c>
      <c r="D92" s="168"/>
      <c r="E92" s="176" t="s">
        <v>718</v>
      </c>
      <c r="F92" s="161"/>
      <c r="G92" s="162"/>
      <c r="H92" s="157" t="s">
        <v>706</v>
      </c>
      <c r="I92" s="147">
        <v>1</v>
      </c>
      <c r="J92" s="67"/>
      <c r="K92" s="149"/>
      <c r="L92" s="200"/>
    </row>
    <row r="93" spans="1:12" ht="15" customHeight="1">
      <c r="A93" s="52"/>
      <c r="B93" s="151"/>
      <c r="C93" s="152"/>
      <c r="D93" s="166"/>
      <c r="E93" s="152"/>
      <c r="F93" s="155"/>
      <c r="G93" s="156"/>
      <c r="H93" s="151"/>
      <c r="I93" s="137">
        <v>0</v>
      </c>
      <c r="J93" s="138"/>
      <c r="K93" s="139"/>
      <c r="L93" s="62"/>
    </row>
    <row r="94" spans="1:12" ht="15" customHeight="1">
      <c r="A94" s="53"/>
      <c r="B94" s="157"/>
      <c r="C94" s="72" t="s">
        <v>704</v>
      </c>
      <c r="D94" s="168"/>
      <c r="E94" s="176" t="s">
        <v>719</v>
      </c>
      <c r="F94" s="161"/>
      <c r="G94" s="162"/>
      <c r="H94" s="157" t="s">
        <v>706</v>
      </c>
      <c r="I94" s="147">
        <v>1</v>
      </c>
      <c r="J94" s="67"/>
      <c r="K94" s="149"/>
      <c r="L94" s="200"/>
    </row>
    <row r="95" spans="1:12" ht="15" customHeight="1">
      <c r="A95" s="52"/>
      <c r="B95" s="151"/>
      <c r="C95" s="152"/>
      <c r="D95" s="166"/>
      <c r="E95" s="152"/>
      <c r="F95" s="155"/>
      <c r="G95" s="156"/>
      <c r="H95" s="151"/>
      <c r="I95" s="137"/>
      <c r="J95" s="138"/>
      <c r="K95" s="139"/>
      <c r="L95" s="62"/>
    </row>
    <row r="96" spans="1:12" ht="15" customHeight="1">
      <c r="A96" s="53"/>
      <c r="B96" s="157"/>
      <c r="C96" s="72" t="s">
        <v>704</v>
      </c>
      <c r="D96" s="168"/>
      <c r="E96" s="176" t="s">
        <v>720</v>
      </c>
      <c r="F96" s="161"/>
      <c r="G96" s="162"/>
      <c r="H96" s="157" t="s">
        <v>706</v>
      </c>
      <c r="I96" s="147">
        <v>3</v>
      </c>
      <c r="J96" s="67"/>
      <c r="K96" s="149"/>
      <c r="L96" s="200"/>
    </row>
    <row r="97" spans="1:12" ht="15" customHeight="1">
      <c r="A97" s="52"/>
      <c r="B97" s="151"/>
      <c r="C97" s="152"/>
      <c r="D97" s="166"/>
      <c r="E97" s="152"/>
      <c r="F97" s="155"/>
      <c r="G97" s="156"/>
      <c r="H97" s="151"/>
      <c r="I97" s="171">
        <v>0</v>
      </c>
      <c r="J97" s="138"/>
      <c r="K97" s="139"/>
      <c r="L97" s="62"/>
    </row>
    <row r="98" spans="1:12" ht="15" customHeight="1">
      <c r="A98" s="53"/>
      <c r="B98" s="157"/>
      <c r="C98" s="72" t="s">
        <v>704</v>
      </c>
      <c r="D98" s="168"/>
      <c r="E98" s="176" t="s">
        <v>721</v>
      </c>
      <c r="F98" s="161"/>
      <c r="G98" s="162"/>
      <c r="H98" s="157" t="s">
        <v>706</v>
      </c>
      <c r="I98" s="174">
        <v>13</v>
      </c>
      <c r="J98" s="67"/>
      <c r="K98" s="149"/>
      <c r="L98" s="200"/>
    </row>
    <row r="99" spans="1:12" ht="15" customHeight="1">
      <c r="A99" s="52"/>
      <c r="B99" s="151"/>
      <c r="C99" s="152"/>
      <c r="D99" s="166"/>
      <c r="E99" s="152"/>
      <c r="F99" s="155"/>
      <c r="G99" s="156"/>
      <c r="H99" s="151"/>
      <c r="I99" s="137">
        <v>0</v>
      </c>
      <c r="J99" s="138"/>
      <c r="K99" s="139"/>
      <c r="L99" s="62"/>
    </row>
    <row r="100" spans="1:12" ht="15" customHeight="1">
      <c r="A100" s="53"/>
      <c r="B100" s="141"/>
      <c r="C100" s="72" t="s">
        <v>704</v>
      </c>
      <c r="D100" s="168"/>
      <c r="E100" s="176" t="s">
        <v>722</v>
      </c>
      <c r="F100" s="161"/>
      <c r="G100" s="162"/>
      <c r="H100" s="157" t="s">
        <v>706</v>
      </c>
      <c r="I100" s="147">
        <v>1</v>
      </c>
      <c r="J100" s="67"/>
      <c r="K100" s="149"/>
      <c r="L100" s="200"/>
    </row>
    <row r="101" spans="1:12" ht="15" customHeight="1">
      <c r="A101" s="52"/>
      <c r="B101" s="151"/>
      <c r="C101" s="152"/>
      <c r="D101" s="166"/>
      <c r="E101" s="152"/>
      <c r="F101" s="155"/>
      <c r="G101" s="156"/>
      <c r="H101" s="151"/>
      <c r="I101" s="137">
        <v>0</v>
      </c>
      <c r="J101" s="138"/>
      <c r="K101" s="139"/>
      <c r="L101" s="62"/>
    </row>
    <row r="102" spans="1:12" ht="15" customHeight="1">
      <c r="A102" s="53"/>
      <c r="B102" s="157"/>
      <c r="C102" s="72" t="s">
        <v>704</v>
      </c>
      <c r="D102" s="168"/>
      <c r="E102" s="169" t="s">
        <v>723</v>
      </c>
      <c r="F102" s="161"/>
      <c r="G102" s="162"/>
      <c r="H102" s="157" t="s">
        <v>706</v>
      </c>
      <c r="I102" s="147">
        <v>5</v>
      </c>
      <c r="J102" s="67"/>
      <c r="K102" s="149"/>
      <c r="L102" s="200"/>
    </row>
    <row r="103" spans="1:12" ht="15" customHeight="1">
      <c r="A103" s="52"/>
      <c r="B103" s="151"/>
      <c r="C103" s="152"/>
      <c r="D103" s="166"/>
      <c r="E103" s="152"/>
      <c r="F103" s="155"/>
      <c r="G103" s="156"/>
      <c r="H103" s="151"/>
      <c r="I103" s="137">
        <v>0</v>
      </c>
      <c r="J103" s="138"/>
      <c r="K103" s="139"/>
      <c r="L103" s="62"/>
    </row>
    <row r="104" spans="1:12" ht="15" customHeight="1">
      <c r="A104" s="53"/>
      <c r="B104" s="157"/>
      <c r="C104" s="72" t="s">
        <v>704</v>
      </c>
      <c r="D104" s="168"/>
      <c r="E104" s="176" t="s">
        <v>724</v>
      </c>
      <c r="F104" s="161"/>
      <c r="G104" s="162"/>
      <c r="H104" s="157" t="s">
        <v>706</v>
      </c>
      <c r="I104" s="147">
        <v>1</v>
      </c>
      <c r="J104" s="67"/>
      <c r="K104" s="149"/>
      <c r="L104" s="200"/>
    </row>
    <row r="105" spans="1:12" ht="15" customHeight="1">
      <c r="A105" s="52"/>
      <c r="B105" s="151"/>
      <c r="C105" s="152"/>
      <c r="D105" s="166"/>
      <c r="E105" s="152"/>
      <c r="F105" s="155"/>
      <c r="G105" s="156"/>
      <c r="H105" s="151"/>
      <c r="I105" s="137">
        <v>0</v>
      </c>
      <c r="J105" s="138"/>
      <c r="K105" s="139"/>
      <c r="L105" s="62"/>
    </row>
    <row r="106" spans="1:12" ht="15" customHeight="1">
      <c r="A106" s="53"/>
      <c r="B106" s="157"/>
      <c r="C106" s="72" t="s">
        <v>704</v>
      </c>
      <c r="D106" s="168"/>
      <c r="E106" s="176" t="s">
        <v>725</v>
      </c>
      <c r="F106" s="161"/>
      <c r="G106" s="162"/>
      <c r="H106" s="157" t="s">
        <v>706</v>
      </c>
      <c r="I106" s="147">
        <v>1</v>
      </c>
      <c r="J106" s="67"/>
      <c r="K106" s="149"/>
      <c r="L106" s="200"/>
    </row>
    <row r="107" spans="1:12" ht="15" customHeight="1">
      <c r="A107" s="52"/>
      <c r="B107" s="151"/>
      <c r="C107" s="152"/>
      <c r="D107" s="166"/>
      <c r="E107" s="152"/>
      <c r="F107" s="155"/>
      <c r="G107" s="156"/>
      <c r="H107" s="151"/>
      <c r="I107" s="137">
        <v>0</v>
      </c>
      <c r="J107" s="138"/>
      <c r="K107" s="139"/>
      <c r="L107" s="62"/>
    </row>
    <row r="108" spans="1:12" ht="15" customHeight="1">
      <c r="A108" s="53"/>
      <c r="B108" s="157"/>
      <c r="C108" s="72" t="s">
        <v>704</v>
      </c>
      <c r="D108" s="168"/>
      <c r="E108" s="176" t="s">
        <v>726</v>
      </c>
      <c r="F108" s="161"/>
      <c r="G108" s="162"/>
      <c r="H108" s="157" t="s">
        <v>706</v>
      </c>
      <c r="I108" s="147">
        <v>1</v>
      </c>
      <c r="J108" s="67"/>
      <c r="K108" s="149"/>
      <c r="L108" s="200"/>
    </row>
    <row r="109" spans="1:12" ht="15" customHeight="1">
      <c r="A109" s="52"/>
      <c r="B109" s="151"/>
      <c r="C109" s="152"/>
      <c r="D109" s="166"/>
      <c r="E109" s="152"/>
      <c r="F109" s="155"/>
      <c r="G109" s="156"/>
      <c r="H109" s="151"/>
      <c r="I109" s="137"/>
      <c r="J109" s="138"/>
      <c r="K109" s="139"/>
      <c r="L109" s="62"/>
    </row>
    <row r="110" spans="1:12" ht="15" customHeight="1">
      <c r="A110" s="53"/>
      <c r="B110" s="157"/>
      <c r="C110" s="72" t="s">
        <v>704</v>
      </c>
      <c r="D110" s="168"/>
      <c r="E110" s="176" t="s">
        <v>727</v>
      </c>
      <c r="F110" s="161"/>
      <c r="G110" s="162"/>
      <c r="H110" s="157" t="s">
        <v>706</v>
      </c>
      <c r="I110" s="147">
        <v>1</v>
      </c>
      <c r="J110" s="67"/>
      <c r="K110" s="149"/>
      <c r="L110" s="200"/>
    </row>
    <row r="111" spans="1:12" ht="15" customHeight="1">
      <c r="A111" s="52"/>
      <c r="B111" s="151"/>
      <c r="C111" s="152"/>
      <c r="D111" s="166"/>
      <c r="E111" s="152"/>
      <c r="F111" s="155"/>
      <c r="G111" s="156"/>
      <c r="H111" s="151"/>
      <c r="I111" s="137">
        <v>0</v>
      </c>
      <c r="J111" s="138"/>
      <c r="K111" s="139"/>
      <c r="L111" s="62"/>
    </row>
    <row r="112" spans="1:12" ht="15" customHeight="1">
      <c r="A112" s="53"/>
      <c r="B112" s="157"/>
      <c r="C112" s="72" t="s">
        <v>704</v>
      </c>
      <c r="D112" s="168"/>
      <c r="E112" s="176" t="s">
        <v>728</v>
      </c>
      <c r="F112" s="161"/>
      <c r="G112" s="162"/>
      <c r="H112" s="157" t="s">
        <v>706</v>
      </c>
      <c r="I112" s="147">
        <v>1</v>
      </c>
      <c r="J112" s="67"/>
      <c r="K112" s="149"/>
      <c r="L112" s="200"/>
    </row>
    <row r="113" spans="1:12" ht="15" customHeight="1">
      <c r="A113" s="52"/>
      <c r="B113" s="151"/>
      <c r="C113" s="152"/>
      <c r="D113" s="166"/>
      <c r="E113" s="152"/>
      <c r="F113" s="155"/>
      <c r="G113" s="156"/>
      <c r="H113" s="151"/>
      <c r="I113" s="137">
        <v>0</v>
      </c>
      <c r="J113" s="138"/>
      <c r="K113" s="139"/>
      <c r="L113" s="62"/>
    </row>
    <row r="114" spans="1:12" ht="15" customHeight="1">
      <c r="A114" s="53"/>
      <c r="B114" s="157"/>
      <c r="C114" s="72" t="s">
        <v>704</v>
      </c>
      <c r="D114" s="168"/>
      <c r="E114" s="176" t="s">
        <v>729</v>
      </c>
      <c r="F114" s="161"/>
      <c r="G114" s="162"/>
      <c r="H114" s="157" t="s">
        <v>706</v>
      </c>
      <c r="I114" s="147">
        <v>1</v>
      </c>
      <c r="J114" s="67"/>
      <c r="K114" s="149"/>
      <c r="L114" s="200"/>
    </row>
    <row r="115" spans="1:12" ht="15" customHeight="1">
      <c r="A115" s="52"/>
      <c r="B115" s="151"/>
      <c r="C115" s="152"/>
      <c r="D115" s="166"/>
      <c r="E115" s="152"/>
      <c r="F115" s="155"/>
      <c r="G115" s="156"/>
      <c r="H115" s="151"/>
      <c r="I115" s="137">
        <v>0</v>
      </c>
      <c r="J115" s="138"/>
      <c r="K115" s="139"/>
      <c r="L115" s="62"/>
    </row>
    <row r="116" spans="1:12" ht="15" customHeight="1">
      <c r="A116" s="53"/>
      <c r="B116" s="157"/>
      <c r="C116" s="72" t="s">
        <v>704</v>
      </c>
      <c r="D116" s="168"/>
      <c r="E116" s="176" t="s">
        <v>730</v>
      </c>
      <c r="F116" s="161"/>
      <c r="G116" s="162"/>
      <c r="H116" s="157" t="s">
        <v>706</v>
      </c>
      <c r="I116" s="147">
        <v>1</v>
      </c>
      <c r="J116" s="67"/>
      <c r="K116" s="149"/>
      <c r="L116" s="200"/>
    </row>
    <row r="117" spans="1:12" ht="15" customHeight="1">
      <c r="A117" s="52"/>
      <c r="B117" s="151"/>
      <c r="C117" s="152"/>
      <c r="D117" s="166"/>
      <c r="E117" s="152"/>
      <c r="F117" s="155"/>
      <c r="G117" s="156"/>
      <c r="H117" s="151"/>
      <c r="I117" s="137">
        <v>0</v>
      </c>
      <c r="J117" s="138"/>
      <c r="K117" s="139"/>
      <c r="L117" s="62"/>
    </row>
    <row r="118" spans="1:12" ht="15" customHeight="1">
      <c r="A118" s="53"/>
      <c r="B118" s="157"/>
      <c r="C118" s="72" t="s">
        <v>709</v>
      </c>
      <c r="D118" s="168"/>
      <c r="E118" s="176" t="s">
        <v>731</v>
      </c>
      <c r="F118" s="161"/>
      <c r="G118" s="162"/>
      <c r="H118" s="157" t="s">
        <v>706</v>
      </c>
      <c r="I118" s="147">
        <v>1</v>
      </c>
      <c r="J118" s="67"/>
      <c r="K118" s="149"/>
      <c r="L118" s="200"/>
    </row>
    <row r="119" spans="1:12" ht="15" customHeight="1">
      <c r="A119" s="52"/>
      <c r="B119" s="151"/>
      <c r="C119" s="152"/>
      <c r="D119" s="166"/>
      <c r="E119" s="152"/>
      <c r="F119" s="155"/>
      <c r="G119" s="156"/>
      <c r="H119" s="151"/>
      <c r="I119" s="137">
        <v>0</v>
      </c>
      <c r="J119" s="138"/>
      <c r="K119" s="139"/>
      <c r="L119" s="62"/>
    </row>
    <row r="120" spans="1:12" ht="15" customHeight="1">
      <c r="A120" s="53"/>
      <c r="B120" s="157"/>
      <c r="C120" s="72" t="s">
        <v>704</v>
      </c>
      <c r="D120" s="168"/>
      <c r="E120" s="169" t="s">
        <v>732</v>
      </c>
      <c r="F120" s="161"/>
      <c r="G120" s="162"/>
      <c r="H120" s="157" t="s">
        <v>706</v>
      </c>
      <c r="I120" s="147">
        <v>4</v>
      </c>
      <c r="J120" s="67"/>
      <c r="K120" s="149"/>
      <c r="L120" s="200"/>
    </row>
    <row r="121" spans="1:12" ht="15" customHeight="1">
      <c r="A121" s="52"/>
      <c r="B121" s="151"/>
      <c r="C121" s="152"/>
      <c r="D121" s="166"/>
      <c r="E121" s="152"/>
      <c r="F121" s="155"/>
      <c r="G121" s="156"/>
      <c r="H121" s="151"/>
      <c r="I121" s="137"/>
      <c r="J121" s="138"/>
      <c r="K121" s="139"/>
      <c r="L121" s="62"/>
    </row>
    <row r="122" spans="1:12" ht="15" customHeight="1">
      <c r="A122" s="53"/>
      <c r="B122" s="157"/>
      <c r="C122" s="72" t="s">
        <v>704</v>
      </c>
      <c r="D122" s="168"/>
      <c r="E122" s="176" t="s">
        <v>733</v>
      </c>
      <c r="F122" s="161"/>
      <c r="G122" s="162"/>
      <c r="H122" s="157" t="s">
        <v>706</v>
      </c>
      <c r="I122" s="147">
        <v>1</v>
      </c>
      <c r="J122" s="67"/>
      <c r="K122" s="149"/>
      <c r="L122" s="200"/>
    </row>
    <row r="123" spans="1:12" ht="15" customHeight="1">
      <c r="A123" s="52"/>
      <c r="B123" s="151"/>
      <c r="C123" s="152"/>
      <c r="D123" s="166"/>
      <c r="E123" s="152"/>
      <c r="F123" s="155"/>
      <c r="G123" s="156"/>
      <c r="H123" s="151"/>
      <c r="I123" s="137">
        <v>0</v>
      </c>
      <c r="J123" s="138"/>
      <c r="K123" s="139"/>
      <c r="L123" s="62"/>
    </row>
    <row r="124" spans="1:12" ht="15" customHeight="1">
      <c r="A124" s="53"/>
      <c r="B124" s="157"/>
      <c r="C124" s="72" t="s">
        <v>704</v>
      </c>
      <c r="D124" s="168"/>
      <c r="E124" s="176" t="s">
        <v>734</v>
      </c>
      <c r="F124" s="161"/>
      <c r="G124" s="162"/>
      <c r="H124" s="157" t="s">
        <v>706</v>
      </c>
      <c r="I124" s="147">
        <v>1</v>
      </c>
      <c r="J124" s="67"/>
      <c r="K124" s="149"/>
      <c r="L124" s="200"/>
    </row>
    <row r="125" spans="1:12" ht="15" customHeight="1">
      <c r="A125" s="52"/>
      <c r="B125" s="151"/>
      <c r="C125" s="152"/>
      <c r="D125" s="166"/>
      <c r="E125" s="152"/>
      <c r="F125" s="155"/>
      <c r="G125" s="156"/>
      <c r="H125" s="151"/>
      <c r="I125" s="137">
        <v>0</v>
      </c>
      <c r="J125" s="138"/>
      <c r="K125" s="139"/>
      <c r="L125" s="62"/>
    </row>
    <row r="126" spans="1:12" ht="15" customHeight="1">
      <c r="A126" s="53"/>
      <c r="B126" s="157"/>
      <c r="C126" s="72" t="s">
        <v>704</v>
      </c>
      <c r="D126" s="168"/>
      <c r="E126" s="176" t="s">
        <v>735</v>
      </c>
      <c r="F126" s="161"/>
      <c r="G126" s="162"/>
      <c r="H126" s="157" t="s">
        <v>706</v>
      </c>
      <c r="I126" s="147">
        <v>1</v>
      </c>
      <c r="J126" s="67"/>
      <c r="K126" s="149"/>
      <c r="L126" s="200"/>
    </row>
    <row r="127" spans="1:12" ht="15" customHeight="1">
      <c r="A127" s="52"/>
      <c r="B127" s="151"/>
      <c r="C127" s="152"/>
      <c r="D127" s="166"/>
      <c r="E127" s="152"/>
      <c r="F127" s="155"/>
      <c r="G127" s="156"/>
      <c r="H127" s="151"/>
      <c r="I127" s="137">
        <v>0</v>
      </c>
      <c r="J127" s="138"/>
      <c r="K127" s="139"/>
      <c r="L127" s="62"/>
    </row>
    <row r="128" spans="1:12" ht="15" customHeight="1">
      <c r="A128" s="53"/>
      <c r="B128" s="157"/>
      <c r="C128" s="72" t="s">
        <v>704</v>
      </c>
      <c r="D128" s="168"/>
      <c r="E128" s="176" t="s">
        <v>736</v>
      </c>
      <c r="F128" s="161"/>
      <c r="G128" s="162"/>
      <c r="H128" s="157" t="s">
        <v>706</v>
      </c>
      <c r="I128" s="147">
        <v>1</v>
      </c>
      <c r="J128" s="67"/>
      <c r="K128" s="149"/>
      <c r="L128" s="200"/>
    </row>
    <row r="129" spans="1:12" ht="15" customHeight="1">
      <c r="A129" s="52"/>
      <c r="B129" s="151"/>
      <c r="C129" s="152"/>
      <c r="D129" s="166"/>
      <c r="E129" s="152"/>
      <c r="F129" s="155"/>
      <c r="G129" s="156"/>
      <c r="H129" s="151"/>
      <c r="I129" s="137">
        <v>0</v>
      </c>
      <c r="J129" s="138"/>
      <c r="K129" s="139"/>
      <c r="L129" s="62"/>
    </row>
    <row r="130" spans="1:12" ht="15" customHeight="1">
      <c r="A130" s="53"/>
      <c r="B130" s="157"/>
      <c r="C130" s="72" t="s">
        <v>704</v>
      </c>
      <c r="D130" s="168"/>
      <c r="E130" s="176" t="s">
        <v>737</v>
      </c>
      <c r="F130" s="161"/>
      <c r="G130" s="162"/>
      <c r="H130" s="157" t="s">
        <v>706</v>
      </c>
      <c r="I130" s="147">
        <v>1</v>
      </c>
      <c r="J130" s="67"/>
      <c r="K130" s="149"/>
      <c r="L130" s="200"/>
    </row>
    <row r="131" spans="1:12" ht="15" customHeight="1">
      <c r="A131" s="52"/>
      <c r="B131" s="151"/>
      <c r="C131" s="152"/>
      <c r="D131" s="166"/>
      <c r="E131" s="152"/>
      <c r="F131" s="155"/>
      <c r="G131" s="156"/>
      <c r="H131" s="151"/>
      <c r="I131" s="137">
        <v>0</v>
      </c>
      <c r="J131" s="138"/>
      <c r="K131" s="139"/>
      <c r="L131" s="62"/>
    </row>
    <row r="132" spans="1:12" ht="15" customHeight="1">
      <c r="A132" s="53"/>
      <c r="B132" s="141"/>
      <c r="C132" s="72" t="s">
        <v>704</v>
      </c>
      <c r="D132" s="168"/>
      <c r="E132" s="176" t="s">
        <v>738</v>
      </c>
      <c r="F132" s="161"/>
      <c r="G132" s="162"/>
      <c r="H132" s="157" t="s">
        <v>706</v>
      </c>
      <c r="I132" s="147">
        <v>3</v>
      </c>
      <c r="J132" s="67"/>
      <c r="K132" s="149"/>
      <c r="L132" s="200"/>
    </row>
    <row r="133" spans="1:12" ht="15" customHeight="1">
      <c r="A133" s="52"/>
      <c r="B133" s="151"/>
      <c r="C133" s="152"/>
      <c r="D133" s="166"/>
      <c r="E133" s="152"/>
      <c r="F133" s="155"/>
      <c r="G133" s="156"/>
      <c r="H133" s="151"/>
      <c r="I133" s="137"/>
      <c r="J133" s="138"/>
      <c r="K133" s="139"/>
      <c r="L133" s="62"/>
    </row>
    <row r="134" spans="1:12" ht="15" customHeight="1">
      <c r="A134" s="53"/>
      <c r="B134" s="157"/>
      <c r="C134" s="72" t="s">
        <v>709</v>
      </c>
      <c r="D134" s="168"/>
      <c r="E134" s="176" t="s">
        <v>739</v>
      </c>
      <c r="F134" s="161"/>
      <c r="G134" s="162"/>
      <c r="H134" s="157" t="s">
        <v>706</v>
      </c>
      <c r="I134" s="147">
        <v>2</v>
      </c>
      <c r="J134" s="67"/>
      <c r="K134" s="149"/>
      <c r="L134" s="200"/>
    </row>
    <row r="135" spans="1:12" ht="15" customHeight="1">
      <c r="A135" s="52"/>
      <c r="B135" s="151"/>
      <c r="C135" s="152"/>
      <c r="D135" s="166"/>
      <c r="E135" s="152"/>
      <c r="F135" s="155"/>
      <c r="G135" s="156"/>
      <c r="H135" s="151"/>
      <c r="I135" s="137">
        <v>0</v>
      </c>
      <c r="J135" s="138"/>
      <c r="K135" s="139"/>
      <c r="L135" s="62"/>
    </row>
    <row r="136" spans="1:12" ht="15" customHeight="1">
      <c r="A136" s="53"/>
      <c r="B136" s="157"/>
      <c r="C136" s="72" t="s">
        <v>709</v>
      </c>
      <c r="D136" s="168"/>
      <c r="E136" s="176" t="s">
        <v>740</v>
      </c>
      <c r="F136" s="161"/>
      <c r="G136" s="162"/>
      <c r="H136" s="157" t="s">
        <v>706</v>
      </c>
      <c r="I136" s="147">
        <v>1</v>
      </c>
      <c r="J136" s="67"/>
      <c r="K136" s="149"/>
      <c r="L136" s="200"/>
    </row>
    <row r="137" spans="1:12" ht="15" customHeight="1">
      <c r="A137" s="52"/>
      <c r="B137" s="151"/>
      <c r="C137" s="152"/>
      <c r="D137" s="166"/>
      <c r="E137" s="152"/>
      <c r="F137" s="155"/>
      <c r="G137" s="156"/>
      <c r="H137" s="151"/>
      <c r="I137" s="137">
        <v>0</v>
      </c>
      <c r="J137" s="138"/>
      <c r="K137" s="139"/>
      <c r="L137" s="62"/>
    </row>
    <row r="138" spans="1:12" ht="15" customHeight="1">
      <c r="A138" s="53"/>
      <c r="B138" s="157"/>
      <c r="C138" s="72" t="s">
        <v>709</v>
      </c>
      <c r="D138" s="168"/>
      <c r="E138" s="176" t="s">
        <v>741</v>
      </c>
      <c r="F138" s="161"/>
      <c r="G138" s="162"/>
      <c r="H138" s="157" t="s">
        <v>706</v>
      </c>
      <c r="I138" s="147">
        <v>1</v>
      </c>
      <c r="J138" s="67"/>
      <c r="K138" s="149"/>
      <c r="L138" s="200"/>
    </row>
    <row r="139" spans="1:12" ht="15" customHeight="1">
      <c r="A139" s="52"/>
      <c r="B139" s="151"/>
      <c r="C139" s="152"/>
      <c r="D139" s="166"/>
      <c r="E139" s="152"/>
      <c r="F139" s="155"/>
      <c r="G139" s="156"/>
      <c r="H139" s="151"/>
      <c r="I139" s="137">
        <v>0</v>
      </c>
      <c r="J139" s="138"/>
      <c r="K139" s="139"/>
      <c r="L139" s="62"/>
    </row>
    <row r="140" spans="1:12" ht="15" customHeight="1">
      <c r="A140" s="53"/>
      <c r="B140" s="157"/>
      <c r="C140" s="72" t="s">
        <v>709</v>
      </c>
      <c r="D140" s="168"/>
      <c r="E140" s="176" t="s">
        <v>742</v>
      </c>
      <c r="F140" s="161"/>
      <c r="G140" s="162"/>
      <c r="H140" s="157" t="s">
        <v>706</v>
      </c>
      <c r="I140" s="147">
        <v>1</v>
      </c>
      <c r="J140" s="67"/>
      <c r="K140" s="149"/>
      <c r="L140" s="200"/>
    </row>
    <row r="141" spans="1:12" ht="15" customHeight="1">
      <c r="A141" s="52"/>
      <c r="B141" s="151"/>
      <c r="C141" s="152"/>
      <c r="D141" s="166"/>
      <c r="E141" s="152"/>
      <c r="F141" s="155"/>
      <c r="G141" s="156"/>
      <c r="H141" s="151"/>
      <c r="I141" s="137">
        <v>0</v>
      </c>
      <c r="J141" s="138"/>
      <c r="K141" s="139"/>
      <c r="L141" s="62"/>
    </row>
    <row r="142" spans="1:12" ht="15" customHeight="1">
      <c r="A142" s="53"/>
      <c r="B142" s="157"/>
      <c r="C142" s="72" t="s">
        <v>704</v>
      </c>
      <c r="D142" s="168"/>
      <c r="E142" s="176" t="s">
        <v>743</v>
      </c>
      <c r="F142" s="161"/>
      <c r="G142" s="162"/>
      <c r="H142" s="157" t="s">
        <v>706</v>
      </c>
      <c r="I142" s="147">
        <v>1</v>
      </c>
      <c r="J142" s="67"/>
      <c r="K142" s="149"/>
      <c r="L142" s="200"/>
    </row>
    <row r="143" spans="1:12" ht="15" customHeight="1">
      <c r="A143" s="52"/>
      <c r="B143" s="151"/>
      <c r="C143" s="152"/>
      <c r="D143" s="166"/>
      <c r="E143" s="152"/>
      <c r="F143" s="155"/>
      <c r="G143" s="156"/>
      <c r="H143" s="151"/>
      <c r="I143" s="137">
        <v>0</v>
      </c>
      <c r="J143" s="138"/>
      <c r="K143" s="139"/>
      <c r="L143" s="62"/>
    </row>
    <row r="144" spans="1:12" ht="15" customHeight="1">
      <c r="A144" s="53"/>
      <c r="B144" s="157"/>
      <c r="C144" s="72" t="s">
        <v>704</v>
      </c>
      <c r="D144" s="168"/>
      <c r="E144" s="176" t="s">
        <v>744</v>
      </c>
      <c r="F144" s="161"/>
      <c r="G144" s="162"/>
      <c r="H144" s="157" t="s">
        <v>706</v>
      </c>
      <c r="I144" s="147">
        <v>9</v>
      </c>
      <c r="J144" s="67"/>
      <c r="K144" s="149"/>
      <c r="L144" s="200"/>
    </row>
    <row r="145" spans="1:12" ht="15" customHeight="1">
      <c r="A145" s="52"/>
      <c r="B145" s="151"/>
      <c r="C145" s="152"/>
      <c r="D145" s="166"/>
      <c r="E145" s="152"/>
      <c r="F145" s="155"/>
      <c r="G145" s="156"/>
      <c r="H145" s="151"/>
      <c r="I145" s="137"/>
      <c r="J145" s="138"/>
      <c r="K145" s="139"/>
      <c r="L145" s="62"/>
    </row>
    <row r="146" spans="1:12" ht="15" customHeight="1">
      <c r="A146" s="53"/>
      <c r="B146" s="157"/>
      <c r="C146" s="72" t="s">
        <v>704</v>
      </c>
      <c r="D146" s="168"/>
      <c r="E146" s="176" t="s">
        <v>745</v>
      </c>
      <c r="F146" s="161"/>
      <c r="G146" s="162"/>
      <c r="H146" s="157" t="s">
        <v>706</v>
      </c>
      <c r="I146" s="147">
        <v>1</v>
      </c>
      <c r="J146" s="67"/>
      <c r="K146" s="149"/>
      <c r="L146" s="200"/>
    </row>
    <row r="147" spans="1:12" ht="15" customHeight="1">
      <c r="A147" s="52"/>
      <c r="B147" s="151"/>
      <c r="C147" s="152"/>
      <c r="D147" s="166"/>
      <c r="E147" s="152"/>
      <c r="F147" s="155"/>
      <c r="G147" s="156"/>
      <c r="H147" s="151"/>
      <c r="I147" s="137">
        <v>0</v>
      </c>
      <c r="J147" s="138"/>
      <c r="K147" s="139"/>
      <c r="L147" s="62"/>
    </row>
    <row r="148" spans="1:12" ht="15" customHeight="1">
      <c r="A148" s="53"/>
      <c r="B148" s="157"/>
      <c r="C148" s="72" t="s">
        <v>704</v>
      </c>
      <c r="D148" s="168"/>
      <c r="E148" s="176" t="s">
        <v>746</v>
      </c>
      <c r="F148" s="161"/>
      <c r="G148" s="162"/>
      <c r="H148" s="157" t="s">
        <v>706</v>
      </c>
      <c r="I148" s="147">
        <v>1</v>
      </c>
      <c r="J148" s="67"/>
      <c r="K148" s="149"/>
      <c r="L148" s="200"/>
    </row>
    <row r="149" spans="1:12" ht="15" customHeight="1">
      <c r="A149" s="52"/>
      <c r="B149" s="151"/>
      <c r="C149" s="152"/>
      <c r="D149" s="166"/>
      <c r="E149" s="152"/>
      <c r="F149" s="155"/>
      <c r="G149" s="156"/>
      <c r="H149" s="151"/>
      <c r="I149" s="137">
        <v>0</v>
      </c>
      <c r="J149" s="138"/>
      <c r="K149" s="139"/>
      <c r="L149" s="62"/>
    </row>
    <row r="150" spans="1:12" ht="15" customHeight="1">
      <c r="A150" s="53"/>
      <c r="B150" s="157"/>
      <c r="C150" s="72" t="s">
        <v>704</v>
      </c>
      <c r="D150" s="168"/>
      <c r="E150" s="176" t="s">
        <v>747</v>
      </c>
      <c r="F150" s="161"/>
      <c r="G150" s="162"/>
      <c r="H150" s="157" t="s">
        <v>706</v>
      </c>
      <c r="I150" s="147">
        <v>1</v>
      </c>
      <c r="J150" s="67"/>
      <c r="K150" s="149"/>
      <c r="L150" s="200"/>
    </row>
    <row r="151" spans="1:12" ht="15" customHeight="1">
      <c r="A151" s="52"/>
      <c r="B151" s="151"/>
      <c r="C151" s="152"/>
      <c r="D151" s="166"/>
      <c r="E151" s="152"/>
      <c r="F151" s="155"/>
      <c r="G151" s="156"/>
      <c r="H151" s="151"/>
      <c r="I151" s="137">
        <v>0</v>
      </c>
      <c r="J151" s="138"/>
      <c r="K151" s="139"/>
      <c r="L151" s="62"/>
    </row>
    <row r="152" spans="1:12" ht="15" customHeight="1">
      <c r="A152" s="53"/>
      <c r="B152" s="157"/>
      <c r="C152" s="72" t="s">
        <v>704</v>
      </c>
      <c r="D152" s="168"/>
      <c r="E152" s="169" t="s">
        <v>748</v>
      </c>
      <c r="F152" s="161"/>
      <c r="G152" s="162"/>
      <c r="H152" s="157" t="s">
        <v>706</v>
      </c>
      <c r="I152" s="147">
        <v>2</v>
      </c>
      <c r="J152" s="67"/>
      <c r="K152" s="149"/>
      <c r="L152" s="200"/>
    </row>
    <row r="153" spans="1:12" ht="15" customHeight="1">
      <c r="A153" s="52"/>
      <c r="B153" s="151"/>
      <c r="C153" s="152"/>
      <c r="D153" s="166"/>
      <c r="E153" s="152"/>
      <c r="F153" s="155"/>
      <c r="G153" s="156"/>
      <c r="H153" s="151"/>
      <c r="I153" s="137">
        <v>0</v>
      </c>
      <c r="J153" s="138"/>
      <c r="K153" s="139"/>
      <c r="L153" s="62"/>
    </row>
    <row r="154" spans="1:12" ht="15" customHeight="1">
      <c r="A154" s="53"/>
      <c r="B154" s="157"/>
      <c r="C154" s="72" t="s">
        <v>704</v>
      </c>
      <c r="D154" s="168"/>
      <c r="E154" s="176" t="s">
        <v>749</v>
      </c>
      <c r="F154" s="161"/>
      <c r="G154" s="162"/>
      <c r="H154" s="157" t="s">
        <v>706</v>
      </c>
      <c r="I154" s="147">
        <v>1</v>
      </c>
      <c r="J154" s="67"/>
      <c r="K154" s="149"/>
      <c r="L154" s="200"/>
    </row>
    <row r="155" spans="1:12" ht="15" customHeight="1">
      <c r="A155" s="52"/>
      <c r="B155" s="151"/>
      <c r="C155" s="152"/>
      <c r="D155" s="166"/>
      <c r="E155" s="152"/>
      <c r="F155" s="155"/>
      <c r="G155" s="156"/>
      <c r="H155" s="151"/>
      <c r="I155" s="137">
        <v>0</v>
      </c>
      <c r="J155" s="138"/>
      <c r="K155" s="139"/>
      <c r="L155" s="62"/>
    </row>
    <row r="156" spans="1:12" ht="15" customHeight="1">
      <c r="A156" s="53"/>
      <c r="B156" s="157"/>
      <c r="C156" s="72" t="s">
        <v>709</v>
      </c>
      <c r="D156" s="168"/>
      <c r="E156" s="176" t="s">
        <v>750</v>
      </c>
      <c r="F156" s="161"/>
      <c r="G156" s="162"/>
      <c r="H156" s="157" t="s">
        <v>706</v>
      </c>
      <c r="I156" s="147">
        <v>1</v>
      </c>
      <c r="J156" s="67"/>
      <c r="K156" s="149"/>
      <c r="L156" s="200"/>
    </row>
    <row r="157" spans="1:12" ht="15" customHeight="1">
      <c r="A157" s="52"/>
      <c r="B157" s="151"/>
      <c r="C157" s="152"/>
      <c r="D157" s="166"/>
      <c r="E157" s="152"/>
      <c r="F157" s="155"/>
      <c r="G157" s="156"/>
      <c r="H157" s="151"/>
      <c r="I157" s="137">
        <v>0</v>
      </c>
      <c r="J157" s="138"/>
      <c r="K157" s="139"/>
      <c r="L157" s="62"/>
    </row>
    <row r="158" spans="1:12" ht="15" customHeight="1">
      <c r="A158" s="53"/>
      <c r="B158" s="157"/>
      <c r="C158" s="72" t="s">
        <v>704</v>
      </c>
      <c r="D158" s="168"/>
      <c r="E158" s="176" t="s">
        <v>751</v>
      </c>
      <c r="F158" s="161"/>
      <c r="G158" s="162"/>
      <c r="H158" s="157" t="s">
        <v>706</v>
      </c>
      <c r="I158" s="147">
        <v>1</v>
      </c>
      <c r="J158" s="67"/>
      <c r="K158" s="149"/>
      <c r="L158" s="200"/>
    </row>
    <row r="159" spans="1:12" ht="15" customHeight="1">
      <c r="A159" s="52"/>
      <c r="B159" s="151"/>
      <c r="C159" s="152"/>
      <c r="D159" s="166"/>
      <c r="E159" s="152"/>
      <c r="F159" s="155"/>
      <c r="G159" s="156"/>
      <c r="H159" s="151"/>
      <c r="I159" s="137"/>
      <c r="J159" s="138"/>
      <c r="K159" s="139"/>
      <c r="L159" s="62"/>
    </row>
    <row r="160" spans="1:12" ht="15" customHeight="1">
      <c r="A160" s="53"/>
      <c r="B160" s="157"/>
      <c r="C160" s="72" t="s">
        <v>704</v>
      </c>
      <c r="D160" s="168"/>
      <c r="E160" s="176" t="s">
        <v>752</v>
      </c>
      <c r="F160" s="161"/>
      <c r="G160" s="162"/>
      <c r="H160" s="157" t="s">
        <v>706</v>
      </c>
      <c r="I160" s="147">
        <v>1</v>
      </c>
      <c r="J160" s="67"/>
      <c r="K160" s="149"/>
      <c r="L160" s="200"/>
    </row>
    <row r="161" spans="1:12" ht="15" customHeight="1">
      <c r="A161" s="52"/>
      <c r="B161" s="151"/>
      <c r="C161" s="152"/>
      <c r="D161" s="166"/>
      <c r="E161" s="152"/>
      <c r="F161" s="155"/>
      <c r="G161" s="156"/>
      <c r="H161" s="151"/>
      <c r="I161" s="137">
        <v>0</v>
      </c>
      <c r="J161" s="138"/>
      <c r="K161" s="139"/>
      <c r="L161" s="62"/>
    </row>
    <row r="162" spans="1:12" ht="15" customHeight="1">
      <c r="A162" s="53"/>
      <c r="B162" s="157"/>
      <c r="C162" s="158" t="s">
        <v>753</v>
      </c>
      <c r="D162" s="168"/>
      <c r="E162" s="176" t="s">
        <v>754</v>
      </c>
      <c r="F162" s="161"/>
      <c r="G162" s="162"/>
      <c r="H162" s="157" t="s">
        <v>706</v>
      </c>
      <c r="I162" s="147">
        <v>4</v>
      </c>
      <c r="J162" s="67"/>
      <c r="K162" s="149"/>
      <c r="L162" s="200"/>
    </row>
    <row r="163" spans="1:12" ht="15" customHeight="1">
      <c r="A163" s="52"/>
      <c r="B163" s="151"/>
      <c r="C163" s="152"/>
      <c r="D163" s="166"/>
      <c r="E163" s="152"/>
      <c r="F163" s="155"/>
      <c r="G163" s="156"/>
      <c r="H163" s="151"/>
      <c r="I163" s="137"/>
      <c r="J163" s="138"/>
      <c r="K163" s="139"/>
      <c r="L163" s="62"/>
    </row>
    <row r="164" spans="1:12" ht="15" customHeight="1">
      <c r="A164" s="53"/>
      <c r="B164" s="141"/>
      <c r="C164" s="72" t="s">
        <v>704</v>
      </c>
      <c r="D164" s="168"/>
      <c r="E164" s="176" t="s">
        <v>755</v>
      </c>
      <c r="F164" s="161"/>
      <c r="G164" s="162"/>
      <c r="H164" s="157" t="s">
        <v>706</v>
      </c>
      <c r="I164" s="147">
        <v>1</v>
      </c>
      <c r="J164" s="67"/>
      <c r="K164" s="149"/>
      <c r="L164" s="200"/>
    </row>
    <row r="165" spans="1:12" ht="15" customHeight="1">
      <c r="A165" s="52"/>
      <c r="B165" s="151"/>
      <c r="C165" s="152"/>
      <c r="D165" s="166"/>
      <c r="E165" s="152"/>
      <c r="F165" s="155"/>
      <c r="G165" s="156"/>
      <c r="H165" s="151"/>
      <c r="I165" s="137"/>
      <c r="J165" s="138"/>
      <c r="K165" s="139"/>
      <c r="L165" s="62"/>
    </row>
    <row r="166" spans="1:12" ht="15" customHeight="1">
      <c r="A166" s="53"/>
      <c r="B166" s="157"/>
      <c r="C166" s="72" t="s">
        <v>704</v>
      </c>
      <c r="D166" s="168"/>
      <c r="E166" s="176" t="s">
        <v>756</v>
      </c>
      <c r="F166" s="161"/>
      <c r="G166" s="162"/>
      <c r="H166" s="157" t="s">
        <v>706</v>
      </c>
      <c r="I166" s="147">
        <v>1</v>
      </c>
      <c r="J166" s="67"/>
      <c r="K166" s="149"/>
      <c r="L166" s="200"/>
    </row>
    <row r="167" spans="1:12" ht="15" customHeight="1">
      <c r="A167" s="52"/>
      <c r="B167" s="151"/>
      <c r="C167" s="152"/>
      <c r="D167" s="166"/>
      <c r="E167" s="152"/>
      <c r="F167" s="155"/>
      <c r="G167" s="156"/>
      <c r="H167" s="151"/>
      <c r="I167" s="137"/>
      <c r="J167" s="138"/>
      <c r="K167" s="139"/>
      <c r="L167" s="62"/>
    </row>
    <row r="168" spans="1:12" ht="15" customHeight="1">
      <c r="A168" s="53"/>
      <c r="B168" s="157"/>
      <c r="C168" s="72" t="s">
        <v>704</v>
      </c>
      <c r="D168" s="168"/>
      <c r="E168" s="176" t="s">
        <v>757</v>
      </c>
      <c r="F168" s="161"/>
      <c r="G168" s="162"/>
      <c r="H168" s="157" t="s">
        <v>706</v>
      </c>
      <c r="I168" s="147">
        <v>1</v>
      </c>
      <c r="J168" s="67"/>
      <c r="K168" s="149"/>
      <c r="L168" s="200"/>
    </row>
    <row r="169" spans="1:12" ht="15" customHeight="1">
      <c r="A169" s="52"/>
      <c r="B169" s="151"/>
      <c r="C169" s="152"/>
      <c r="D169" s="166"/>
      <c r="E169" s="152"/>
      <c r="F169" s="155"/>
      <c r="G169" s="156"/>
      <c r="H169" s="151"/>
      <c r="I169" s="137"/>
      <c r="J169" s="138"/>
      <c r="K169" s="139"/>
      <c r="L169" s="62"/>
    </row>
    <row r="170" spans="1:12" ht="15" customHeight="1">
      <c r="A170" s="53"/>
      <c r="B170" s="157"/>
      <c r="C170" s="72" t="s">
        <v>704</v>
      </c>
      <c r="D170" s="168"/>
      <c r="E170" s="169" t="s">
        <v>758</v>
      </c>
      <c r="F170" s="161"/>
      <c r="G170" s="162"/>
      <c r="H170" s="157" t="s">
        <v>706</v>
      </c>
      <c r="I170" s="147">
        <v>2</v>
      </c>
      <c r="J170" s="67"/>
      <c r="K170" s="149"/>
      <c r="L170" s="200"/>
    </row>
    <row r="171" spans="1:12" ht="15" customHeight="1">
      <c r="A171" s="52"/>
      <c r="B171" s="151"/>
      <c r="C171" s="152"/>
      <c r="D171" s="166"/>
      <c r="E171" s="152"/>
      <c r="F171" s="155"/>
      <c r="G171" s="156"/>
      <c r="H171" s="151"/>
      <c r="I171" s="137"/>
      <c r="J171" s="138"/>
      <c r="K171" s="139"/>
      <c r="L171" s="62"/>
    </row>
    <row r="172" spans="1:12" ht="15" customHeight="1">
      <c r="A172" s="53"/>
      <c r="B172" s="157"/>
      <c r="C172" s="72" t="s">
        <v>704</v>
      </c>
      <c r="D172" s="168"/>
      <c r="E172" s="176" t="s">
        <v>759</v>
      </c>
      <c r="F172" s="161"/>
      <c r="G172" s="162"/>
      <c r="H172" s="157" t="s">
        <v>706</v>
      </c>
      <c r="I172" s="147">
        <v>1</v>
      </c>
      <c r="J172" s="67"/>
      <c r="K172" s="149"/>
      <c r="L172" s="200"/>
    </row>
    <row r="173" spans="1:12" ht="15" customHeight="1">
      <c r="A173" s="52"/>
      <c r="B173" s="151"/>
      <c r="C173" s="152"/>
      <c r="D173" s="166"/>
      <c r="E173" s="152"/>
      <c r="F173" s="155"/>
      <c r="G173" s="156"/>
      <c r="H173" s="151"/>
      <c r="I173" s="137"/>
      <c r="J173" s="138"/>
      <c r="K173" s="139"/>
      <c r="L173" s="62"/>
    </row>
    <row r="174" spans="1:12" ht="15" customHeight="1">
      <c r="A174" s="53"/>
      <c r="B174" s="157"/>
      <c r="C174" s="72" t="s">
        <v>709</v>
      </c>
      <c r="D174" s="168"/>
      <c r="E174" s="176" t="s">
        <v>760</v>
      </c>
      <c r="F174" s="161"/>
      <c r="G174" s="162"/>
      <c r="H174" s="157" t="s">
        <v>706</v>
      </c>
      <c r="I174" s="147">
        <v>1</v>
      </c>
      <c r="J174" s="67"/>
      <c r="K174" s="149"/>
      <c r="L174" s="200"/>
    </row>
    <row r="175" spans="1:12" ht="15" customHeight="1">
      <c r="A175" s="52"/>
      <c r="B175" s="151"/>
      <c r="C175" s="152"/>
      <c r="D175" s="166"/>
      <c r="E175" s="152"/>
      <c r="F175" s="155"/>
      <c r="G175" s="156"/>
      <c r="H175" s="151"/>
      <c r="I175" s="137"/>
      <c r="J175" s="138"/>
      <c r="K175" s="139"/>
      <c r="L175" s="62"/>
    </row>
    <row r="176" spans="1:12" ht="15" customHeight="1">
      <c r="A176" s="53"/>
      <c r="B176" s="157"/>
      <c r="C176" s="72" t="s">
        <v>704</v>
      </c>
      <c r="D176" s="168"/>
      <c r="E176" s="176" t="s">
        <v>761</v>
      </c>
      <c r="F176" s="161"/>
      <c r="G176" s="162"/>
      <c r="H176" s="157" t="s">
        <v>706</v>
      </c>
      <c r="I176" s="147">
        <v>1</v>
      </c>
      <c r="J176" s="67"/>
      <c r="K176" s="149"/>
      <c r="L176" s="200"/>
    </row>
    <row r="177" spans="1:12" ht="15" customHeight="1">
      <c r="A177" s="52"/>
      <c r="B177" s="151"/>
      <c r="C177" s="152"/>
      <c r="D177" s="166"/>
      <c r="E177" s="152"/>
      <c r="F177" s="155"/>
      <c r="G177" s="156"/>
      <c r="H177" s="151"/>
      <c r="I177" s="137"/>
      <c r="J177" s="138"/>
      <c r="K177" s="139"/>
      <c r="L177" s="62"/>
    </row>
    <row r="178" spans="1:12" ht="15" customHeight="1">
      <c r="A178" s="53"/>
      <c r="B178" s="157"/>
      <c r="C178" s="72" t="s">
        <v>704</v>
      </c>
      <c r="D178" s="168"/>
      <c r="E178" s="176" t="s">
        <v>762</v>
      </c>
      <c r="F178" s="161"/>
      <c r="G178" s="162"/>
      <c r="H178" s="157" t="s">
        <v>706</v>
      </c>
      <c r="I178" s="147">
        <v>1</v>
      </c>
      <c r="J178" s="67"/>
      <c r="K178" s="149"/>
      <c r="L178" s="200"/>
    </row>
    <row r="179" spans="1:12" ht="15" customHeight="1">
      <c r="A179" s="52"/>
      <c r="B179" s="151"/>
      <c r="C179" s="152"/>
      <c r="D179" s="166"/>
      <c r="E179" s="152"/>
      <c r="F179" s="155"/>
      <c r="G179" s="156"/>
      <c r="H179" s="151"/>
      <c r="I179" s="137"/>
      <c r="J179" s="138"/>
      <c r="K179" s="139"/>
      <c r="L179" s="62"/>
    </row>
    <row r="180" spans="1:12" ht="15" customHeight="1">
      <c r="A180" s="53"/>
      <c r="B180" s="157"/>
      <c r="C180" s="72" t="s">
        <v>709</v>
      </c>
      <c r="D180" s="168"/>
      <c r="E180" s="176" t="s">
        <v>763</v>
      </c>
      <c r="F180" s="161"/>
      <c r="G180" s="162"/>
      <c r="H180" s="157" t="s">
        <v>706</v>
      </c>
      <c r="I180" s="147">
        <v>1</v>
      </c>
      <c r="J180" s="67"/>
      <c r="K180" s="149"/>
      <c r="L180" s="200"/>
    </row>
    <row r="181" spans="1:12" ht="15" customHeight="1">
      <c r="A181" s="52"/>
      <c r="B181" s="151"/>
      <c r="C181" s="152"/>
      <c r="D181" s="166"/>
      <c r="E181" s="152"/>
      <c r="F181" s="155"/>
      <c r="G181" s="156"/>
      <c r="H181" s="151"/>
      <c r="I181" s="137"/>
      <c r="J181" s="138"/>
      <c r="K181" s="139"/>
      <c r="L181" s="62"/>
    </row>
    <row r="182" spans="1:12" ht="15" customHeight="1">
      <c r="A182" s="53"/>
      <c r="B182" s="157"/>
      <c r="C182" s="72" t="s">
        <v>704</v>
      </c>
      <c r="D182" s="168"/>
      <c r="E182" s="176" t="s">
        <v>764</v>
      </c>
      <c r="F182" s="161"/>
      <c r="G182" s="162"/>
      <c r="H182" s="157" t="s">
        <v>706</v>
      </c>
      <c r="I182" s="147">
        <v>23</v>
      </c>
      <c r="J182" s="67"/>
      <c r="K182" s="149"/>
      <c r="L182" s="200"/>
    </row>
    <row r="183" spans="1:12" ht="15" customHeight="1">
      <c r="A183" s="52"/>
      <c r="B183" s="151"/>
      <c r="C183" s="152"/>
      <c r="D183" s="166"/>
      <c r="E183" s="152"/>
      <c r="F183" s="155"/>
      <c r="G183" s="156"/>
      <c r="H183" s="151"/>
      <c r="I183" s="137">
        <v>0</v>
      </c>
      <c r="J183" s="138"/>
      <c r="K183" s="139"/>
      <c r="L183" s="62"/>
    </row>
    <row r="184" spans="1:12" ht="15" customHeight="1">
      <c r="A184" s="53"/>
      <c r="B184" s="157"/>
      <c r="C184" s="72" t="s">
        <v>704</v>
      </c>
      <c r="D184" s="168"/>
      <c r="E184" s="176" t="s">
        <v>765</v>
      </c>
      <c r="F184" s="161"/>
      <c r="G184" s="162"/>
      <c r="H184" s="157" t="s">
        <v>706</v>
      </c>
      <c r="I184" s="147">
        <v>2</v>
      </c>
      <c r="J184" s="67"/>
      <c r="K184" s="149"/>
      <c r="L184" s="200"/>
    </row>
    <row r="185" spans="1:12" ht="15" customHeight="1">
      <c r="A185" s="52"/>
      <c r="B185" s="151"/>
      <c r="C185" s="152"/>
      <c r="D185" s="166"/>
      <c r="E185" s="152"/>
      <c r="F185" s="155"/>
      <c r="G185" s="156"/>
      <c r="H185" s="151"/>
      <c r="I185" s="137">
        <v>0</v>
      </c>
      <c r="J185" s="138"/>
      <c r="K185" s="139"/>
      <c r="L185" s="62"/>
    </row>
    <row r="186" spans="1:12" ht="15" customHeight="1">
      <c r="A186" s="53"/>
      <c r="B186" s="157"/>
      <c r="C186" s="72" t="s">
        <v>704</v>
      </c>
      <c r="D186" s="168"/>
      <c r="E186" s="176" t="s">
        <v>766</v>
      </c>
      <c r="F186" s="161"/>
      <c r="G186" s="162"/>
      <c r="H186" s="157" t="s">
        <v>706</v>
      </c>
      <c r="I186" s="147">
        <v>1</v>
      </c>
      <c r="J186" s="67"/>
      <c r="K186" s="149"/>
      <c r="L186" s="200"/>
    </row>
    <row r="187" spans="1:12" ht="15" customHeight="1">
      <c r="A187" s="52"/>
      <c r="B187" s="151"/>
      <c r="C187" s="152"/>
      <c r="D187" s="166"/>
      <c r="E187" s="152"/>
      <c r="F187" s="155"/>
      <c r="G187" s="156"/>
      <c r="H187" s="151"/>
      <c r="I187" s="137">
        <v>0</v>
      </c>
      <c r="J187" s="138"/>
      <c r="K187" s="139"/>
      <c r="L187" s="62"/>
    </row>
    <row r="188" spans="1:12" ht="15" customHeight="1">
      <c r="A188" s="53"/>
      <c r="B188" s="157"/>
      <c r="C188" s="72" t="s">
        <v>704</v>
      </c>
      <c r="D188" s="168"/>
      <c r="E188" s="176" t="s">
        <v>767</v>
      </c>
      <c r="F188" s="161"/>
      <c r="G188" s="162"/>
      <c r="H188" s="157" t="s">
        <v>706</v>
      </c>
      <c r="I188" s="147">
        <v>1</v>
      </c>
      <c r="J188" s="67"/>
      <c r="K188" s="149"/>
      <c r="L188" s="200"/>
    </row>
    <row r="189" spans="1:12" ht="15" customHeight="1">
      <c r="A189" s="52"/>
      <c r="B189" s="151"/>
      <c r="C189" s="152"/>
      <c r="D189" s="166"/>
      <c r="E189" s="152"/>
      <c r="F189" s="155"/>
      <c r="G189" s="156"/>
      <c r="H189" s="151"/>
      <c r="I189" s="137">
        <v>0</v>
      </c>
      <c r="J189" s="138"/>
      <c r="K189" s="139"/>
      <c r="L189" s="62"/>
    </row>
    <row r="190" spans="1:12" ht="15" customHeight="1">
      <c r="A190" s="53"/>
      <c r="B190" s="157"/>
      <c r="C190" s="72" t="s">
        <v>704</v>
      </c>
      <c r="D190" s="168"/>
      <c r="E190" s="176" t="s">
        <v>768</v>
      </c>
      <c r="F190" s="161"/>
      <c r="G190" s="162"/>
      <c r="H190" s="157" t="s">
        <v>706</v>
      </c>
      <c r="I190" s="147">
        <v>1</v>
      </c>
      <c r="J190" s="67"/>
      <c r="K190" s="149"/>
      <c r="L190" s="200"/>
    </row>
    <row r="191" spans="1:12" ht="15" customHeight="1">
      <c r="A191" s="52"/>
      <c r="B191" s="151"/>
      <c r="C191" s="152"/>
      <c r="D191" s="166"/>
      <c r="E191" s="152"/>
      <c r="F191" s="155"/>
      <c r="G191" s="156"/>
      <c r="H191" s="151"/>
      <c r="I191" s="137">
        <v>0</v>
      </c>
      <c r="J191" s="138"/>
      <c r="K191" s="139"/>
      <c r="L191" s="62"/>
    </row>
    <row r="192" spans="1:12" ht="15" customHeight="1">
      <c r="A192" s="53"/>
      <c r="B192" s="157"/>
      <c r="C192" s="72" t="s">
        <v>704</v>
      </c>
      <c r="D192" s="168"/>
      <c r="E192" s="176" t="s">
        <v>769</v>
      </c>
      <c r="F192" s="161"/>
      <c r="G192" s="162"/>
      <c r="H192" s="157" t="s">
        <v>706</v>
      </c>
      <c r="I192" s="147">
        <v>1</v>
      </c>
      <c r="J192" s="67"/>
      <c r="K192" s="149"/>
      <c r="L192" s="200"/>
    </row>
    <row r="193" spans="1:12" ht="15" customHeight="1">
      <c r="A193" s="52"/>
      <c r="B193" s="151"/>
      <c r="C193" s="152"/>
      <c r="D193" s="166"/>
      <c r="E193" s="152"/>
      <c r="F193" s="155"/>
      <c r="G193" s="156"/>
      <c r="H193" s="151"/>
      <c r="I193" s="137"/>
      <c r="J193" s="138"/>
      <c r="K193" s="139"/>
      <c r="L193" s="62"/>
    </row>
    <row r="194" spans="1:12" ht="15" customHeight="1">
      <c r="A194" s="53"/>
      <c r="B194" s="157"/>
      <c r="C194" s="72" t="s">
        <v>704</v>
      </c>
      <c r="D194" s="168"/>
      <c r="E194" s="176" t="s">
        <v>770</v>
      </c>
      <c r="F194" s="161"/>
      <c r="G194" s="162"/>
      <c r="H194" s="157" t="s">
        <v>706</v>
      </c>
      <c r="I194" s="147">
        <v>1</v>
      </c>
      <c r="J194" s="67"/>
      <c r="K194" s="149"/>
      <c r="L194" s="200"/>
    </row>
    <row r="195" spans="1:12" ht="15" customHeight="1">
      <c r="A195" s="52"/>
      <c r="B195" s="151"/>
      <c r="C195" s="152"/>
      <c r="D195" s="166"/>
      <c r="E195" s="152"/>
      <c r="F195" s="155"/>
      <c r="G195" s="156"/>
      <c r="H195" s="151"/>
      <c r="I195" s="137"/>
      <c r="J195" s="138"/>
      <c r="K195" s="139"/>
      <c r="L195" s="62"/>
    </row>
    <row r="196" spans="1:12" ht="15" customHeight="1">
      <c r="A196" s="53"/>
      <c r="B196" s="141"/>
      <c r="C196" s="72" t="s">
        <v>704</v>
      </c>
      <c r="D196" s="168"/>
      <c r="E196" s="176" t="s">
        <v>771</v>
      </c>
      <c r="F196" s="161"/>
      <c r="G196" s="162"/>
      <c r="H196" s="157" t="s">
        <v>706</v>
      </c>
      <c r="I196" s="147">
        <v>1</v>
      </c>
      <c r="J196" s="67"/>
      <c r="K196" s="149"/>
      <c r="L196" s="200"/>
    </row>
    <row r="197" spans="1:12" ht="15" customHeight="1">
      <c r="A197" s="52"/>
      <c r="B197" s="151"/>
      <c r="C197" s="152"/>
      <c r="D197" s="166"/>
      <c r="E197" s="152"/>
      <c r="F197" s="155"/>
      <c r="G197" s="156"/>
      <c r="H197" s="151"/>
      <c r="I197" s="137">
        <v>0</v>
      </c>
      <c r="J197" s="138"/>
      <c r="K197" s="139"/>
      <c r="L197" s="62"/>
    </row>
    <row r="198" spans="1:12" ht="15" customHeight="1">
      <c r="A198" s="53"/>
      <c r="B198" s="157"/>
      <c r="C198" s="72" t="s">
        <v>704</v>
      </c>
      <c r="D198" s="168"/>
      <c r="E198" s="176" t="s">
        <v>772</v>
      </c>
      <c r="F198" s="161"/>
      <c r="G198" s="162"/>
      <c r="H198" s="157" t="s">
        <v>706</v>
      </c>
      <c r="I198" s="147">
        <v>1</v>
      </c>
      <c r="J198" s="67"/>
      <c r="K198" s="149"/>
      <c r="L198" s="200"/>
    </row>
    <row r="199" spans="1:12" ht="15" customHeight="1">
      <c r="A199" s="52"/>
      <c r="B199" s="151"/>
      <c r="C199" s="152"/>
      <c r="D199" s="166"/>
      <c r="E199" s="152"/>
      <c r="F199" s="155"/>
      <c r="G199" s="156"/>
      <c r="H199" s="151"/>
      <c r="I199" s="137">
        <v>0</v>
      </c>
      <c r="J199" s="138"/>
      <c r="K199" s="139"/>
      <c r="L199" s="62"/>
    </row>
    <row r="200" spans="1:12" ht="15" customHeight="1">
      <c r="A200" s="53"/>
      <c r="B200" s="157"/>
      <c r="C200" s="72" t="s">
        <v>709</v>
      </c>
      <c r="D200" s="168"/>
      <c r="E200" s="176" t="s">
        <v>773</v>
      </c>
      <c r="F200" s="161"/>
      <c r="G200" s="162"/>
      <c r="H200" s="157" t="s">
        <v>706</v>
      </c>
      <c r="I200" s="147">
        <v>1</v>
      </c>
      <c r="J200" s="67"/>
      <c r="K200" s="149"/>
      <c r="L200" s="200"/>
    </row>
    <row r="201" spans="1:12" ht="15" customHeight="1">
      <c r="A201" s="52"/>
      <c r="B201" s="151"/>
      <c r="C201" s="152"/>
      <c r="D201" s="166"/>
      <c r="E201" s="152"/>
      <c r="F201" s="155"/>
      <c r="G201" s="156"/>
      <c r="H201" s="151"/>
      <c r="I201" s="137"/>
      <c r="J201" s="138"/>
      <c r="K201" s="139"/>
      <c r="L201" s="62"/>
    </row>
    <row r="202" spans="1:12" ht="15" customHeight="1">
      <c r="A202" s="53"/>
      <c r="B202" s="157"/>
      <c r="C202" s="72" t="s">
        <v>704</v>
      </c>
      <c r="D202" s="168"/>
      <c r="E202" s="176" t="s">
        <v>774</v>
      </c>
      <c r="F202" s="161"/>
      <c r="G202" s="162"/>
      <c r="H202" s="157" t="s">
        <v>706</v>
      </c>
      <c r="I202" s="147">
        <v>8</v>
      </c>
      <c r="J202" s="67"/>
      <c r="K202" s="149"/>
      <c r="L202" s="200"/>
    </row>
    <row r="203" spans="1:12" ht="15" customHeight="1">
      <c r="A203" s="52"/>
      <c r="B203" s="151"/>
      <c r="C203" s="152"/>
      <c r="D203" s="166"/>
      <c r="E203" s="152"/>
      <c r="F203" s="155"/>
      <c r="G203" s="156"/>
      <c r="H203" s="151"/>
      <c r="I203" s="137"/>
      <c r="J203" s="138"/>
      <c r="K203" s="139"/>
      <c r="L203" s="62"/>
    </row>
    <row r="204" spans="1:12" ht="15" customHeight="1">
      <c r="A204" s="53"/>
      <c r="B204" s="157"/>
      <c r="C204" s="72" t="s">
        <v>704</v>
      </c>
      <c r="D204" s="168"/>
      <c r="E204" s="176" t="s">
        <v>775</v>
      </c>
      <c r="F204" s="161"/>
      <c r="G204" s="162"/>
      <c r="H204" s="157" t="s">
        <v>706</v>
      </c>
      <c r="I204" s="147">
        <v>1</v>
      </c>
      <c r="J204" s="67"/>
      <c r="K204" s="149"/>
      <c r="L204" s="200"/>
    </row>
    <row r="205" spans="1:12" ht="15" customHeight="1">
      <c r="A205" s="52"/>
      <c r="B205" s="151"/>
      <c r="C205" s="152"/>
      <c r="D205" s="166"/>
      <c r="E205" s="152"/>
      <c r="F205" s="155"/>
      <c r="G205" s="156"/>
      <c r="H205" s="151"/>
      <c r="I205" s="137"/>
      <c r="J205" s="138"/>
      <c r="K205" s="139"/>
      <c r="L205" s="62"/>
    </row>
    <row r="206" spans="1:12" ht="15" customHeight="1">
      <c r="A206" s="53"/>
      <c r="B206" s="157"/>
      <c r="C206" s="72" t="s">
        <v>704</v>
      </c>
      <c r="D206" s="168"/>
      <c r="E206" s="176" t="s">
        <v>776</v>
      </c>
      <c r="F206" s="161"/>
      <c r="G206" s="162"/>
      <c r="H206" s="157" t="s">
        <v>706</v>
      </c>
      <c r="I206" s="147">
        <v>1</v>
      </c>
      <c r="J206" s="67"/>
      <c r="K206" s="149"/>
      <c r="L206" s="200"/>
    </row>
    <row r="207" spans="1:12" ht="15" customHeight="1">
      <c r="A207" s="52"/>
      <c r="B207" s="151"/>
      <c r="C207" s="152"/>
      <c r="D207" s="166"/>
      <c r="E207" s="152"/>
      <c r="F207" s="155"/>
      <c r="G207" s="156"/>
      <c r="H207" s="151"/>
      <c r="I207" s="137"/>
      <c r="J207" s="138"/>
      <c r="K207" s="139"/>
      <c r="L207" s="62"/>
    </row>
    <row r="208" spans="1:12" ht="15" customHeight="1">
      <c r="A208" s="53"/>
      <c r="B208" s="157"/>
      <c r="C208" s="72" t="s">
        <v>704</v>
      </c>
      <c r="D208" s="168"/>
      <c r="E208" s="176" t="s">
        <v>777</v>
      </c>
      <c r="F208" s="161"/>
      <c r="G208" s="162"/>
      <c r="H208" s="157" t="s">
        <v>706</v>
      </c>
      <c r="I208" s="147">
        <v>1</v>
      </c>
      <c r="J208" s="67"/>
      <c r="K208" s="149"/>
      <c r="L208" s="200"/>
    </row>
    <row r="209" spans="1:12" ht="15" customHeight="1">
      <c r="A209" s="52"/>
      <c r="B209" s="151"/>
      <c r="C209" s="152"/>
      <c r="D209" s="166"/>
      <c r="E209" s="152"/>
      <c r="F209" s="155"/>
      <c r="G209" s="156"/>
      <c r="H209" s="151"/>
      <c r="I209" s="137"/>
      <c r="J209" s="138"/>
      <c r="K209" s="139"/>
      <c r="L209" s="62"/>
    </row>
    <row r="210" spans="1:12" ht="15" customHeight="1">
      <c r="A210" s="53"/>
      <c r="B210" s="157"/>
      <c r="C210" s="72" t="s">
        <v>704</v>
      </c>
      <c r="D210" s="168"/>
      <c r="E210" s="176" t="s">
        <v>778</v>
      </c>
      <c r="F210" s="161"/>
      <c r="G210" s="162"/>
      <c r="H210" s="157" t="s">
        <v>706</v>
      </c>
      <c r="I210" s="147">
        <v>1</v>
      </c>
      <c r="J210" s="67"/>
      <c r="K210" s="149"/>
      <c r="L210" s="200"/>
    </row>
    <row r="211" spans="1:12" ht="15" customHeight="1">
      <c r="A211" s="52"/>
      <c r="B211" s="151"/>
      <c r="C211" s="152"/>
      <c r="D211" s="166"/>
      <c r="E211" s="152"/>
      <c r="F211" s="155"/>
      <c r="G211" s="156"/>
      <c r="H211" s="151"/>
      <c r="I211" s="137">
        <v>0</v>
      </c>
      <c r="J211" s="138"/>
      <c r="K211" s="139"/>
      <c r="L211" s="62"/>
    </row>
    <row r="212" spans="1:12" ht="15" customHeight="1">
      <c r="A212" s="53"/>
      <c r="B212" s="157"/>
      <c r="C212" s="72" t="s">
        <v>704</v>
      </c>
      <c r="D212" s="168"/>
      <c r="E212" s="176" t="s">
        <v>779</v>
      </c>
      <c r="F212" s="161"/>
      <c r="G212" s="162"/>
      <c r="H212" s="157" t="s">
        <v>706</v>
      </c>
      <c r="I212" s="147">
        <v>1</v>
      </c>
      <c r="J212" s="67"/>
      <c r="K212" s="149"/>
      <c r="L212" s="200"/>
    </row>
    <row r="213" spans="1:12" ht="15" customHeight="1">
      <c r="A213" s="52"/>
      <c r="B213" s="151"/>
      <c r="C213" s="152"/>
      <c r="D213" s="166"/>
      <c r="E213" s="152"/>
      <c r="F213" s="155"/>
      <c r="G213" s="156"/>
      <c r="H213" s="151"/>
      <c r="I213" s="137">
        <v>0</v>
      </c>
      <c r="J213" s="138"/>
      <c r="K213" s="139"/>
      <c r="L213" s="62"/>
    </row>
    <row r="214" spans="1:12" ht="15" customHeight="1">
      <c r="A214" s="53"/>
      <c r="B214" s="157"/>
      <c r="C214" s="72" t="s">
        <v>704</v>
      </c>
      <c r="D214" s="168"/>
      <c r="E214" s="176" t="s">
        <v>780</v>
      </c>
      <c r="F214" s="161"/>
      <c r="G214" s="162"/>
      <c r="H214" s="157" t="s">
        <v>706</v>
      </c>
      <c r="I214" s="147">
        <v>1</v>
      </c>
      <c r="J214" s="67"/>
      <c r="K214" s="149"/>
      <c r="L214" s="200"/>
    </row>
    <row r="215" spans="1:12" ht="15" customHeight="1">
      <c r="A215" s="52"/>
      <c r="B215" s="151"/>
      <c r="C215" s="152"/>
      <c r="D215" s="166"/>
      <c r="E215" s="152"/>
      <c r="F215" s="155"/>
      <c r="G215" s="156"/>
      <c r="H215" s="151"/>
      <c r="I215" s="137">
        <v>0</v>
      </c>
      <c r="J215" s="138"/>
      <c r="K215" s="139"/>
      <c r="L215" s="62"/>
    </row>
    <row r="216" spans="1:12" ht="15" customHeight="1">
      <c r="A216" s="53"/>
      <c r="B216" s="157"/>
      <c r="C216" s="158" t="s">
        <v>781</v>
      </c>
      <c r="D216" s="168"/>
      <c r="E216" s="176" t="s">
        <v>782</v>
      </c>
      <c r="F216" s="161"/>
      <c r="G216" s="162"/>
      <c r="H216" s="157" t="s">
        <v>706</v>
      </c>
      <c r="I216" s="147">
        <v>1</v>
      </c>
      <c r="J216" s="67"/>
      <c r="K216" s="149"/>
      <c r="L216" s="200"/>
    </row>
    <row r="217" spans="1:12" ht="15" customHeight="1">
      <c r="A217" s="52"/>
      <c r="B217" s="151"/>
      <c r="C217" s="152"/>
      <c r="D217" s="166"/>
      <c r="E217" s="152"/>
      <c r="F217" s="155"/>
      <c r="G217" s="156"/>
      <c r="H217" s="151"/>
      <c r="I217" s="137">
        <v>0</v>
      </c>
      <c r="J217" s="138"/>
      <c r="K217" s="139"/>
      <c r="L217" s="62"/>
    </row>
    <row r="218" spans="1:12" ht="15" customHeight="1">
      <c r="A218" s="53"/>
      <c r="B218" s="157"/>
      <c r="C218" s="72" t="s">
        <v>709</v>
      </c>
      <c r="D218" s="168"/>
      <c r="E218" s="176" t="s">
        <v>783</v>
      </c>
      <c r="F218" s="161"/>
      <c r="G218" s="162"/>
      <c r="H218" s="157" t="s">
        <v>706</v>
      </c>
      <c r="I218" s="147">
        <v>1</v>
      </c>
      <c r="J218" s="67"/>
      <c r="K218" s="149"/>
      <c r="L218" s="200"/>
    </row>
    <row r="219" spans="1:12" ht="15" customHeight="1">
      <c r="A219" s="52"/>
      <c r="B219" s="151"/>
      <c r="C219" s="152"/>
      <c r="D219" s="166"/>
      <c r="E219" s="152"/>
      <c r="F219" s="155"/>
      <c r="G219" s="156"/>
      <c r="H219" s="151"/>
      <c r="I219" s="137"/>
      <c r="J219" s="138"/>
      <c r="K219" s="139"/>
      <c r="L219" s="62"/>
    </row>
    <row r="220" spans="1:12" ht="15" customHeight="1">
      <c r="A220" s="53"/>
      <c r="B220" s="157"/>
      <c r="C220" s="72" t="s">
        <v>704</v>
      </c>
      <c r="D220" s="168"/>
      <c r="E220" s="176" t="s">
        <v>784</v>
      </c>
      <c r="F220" s="161"/>
      <c r="G220" s="162"/>
      <c r="H220" s="157" t="s">
        <v>706</v>
      </c>
      <c r="I220" s="147">
        <v>1</v>
      </c>
      <c r="J220" s="67"/>
      <c r="K220" s="149"/>
      <c r="L220" s="200"/>
    </row>
    <row r="221" spans="1:12" ht="15" customHeight="1">
      <c r="A221" s="52"/>
      <c r="B221" s="151"/>
      <c r="C221" s="152"/>
      <c r="D221" s="166"/>
      <c r="E221" s="152"/>
      <c r="F221" s="155"/>
      <c r="G221" s="156"/>
      <c r="H221" s="151"/>
      <c r="I221" s="137">
        <v>0</v>
      </c>
      <c r="J221" s="138"/>
      <c r="K221" s="139"/>
      <c r="L221" s="62"/>
    </row>
    <row r="222" spans="1:12" ht="15" customHeight="1">
      <c r="A222" s="53"/>
      <c r="B222" s="157"/>
      <c r="C222" s="72" t="s">
        <v>704</v>
      </c>
      <c r="D222" s="168"/>
      <c r="E222" s="176" t="s">
        <v>785</v>
      </c>
      <c r="F222" s="161"/>
      <c r="G222" s="162"/>
      <c r="H222" s="157" t="s">
        <v>706</v>
      </c>
      <c r="I222" s="147">
        <v>4</v>
      </c>
      <c r="J222" s="67"/>
      <c r="K222" s="149"/>
      <c r="L222" s="200"/>
    </row>
    <row r="223" spans="1:12" ht="15" customHeight="1">
      <c r="A223" s="52"/>
      <c r="B223" s="151"/>
      <c r="C223" s="152"/>
      <c r="D223" s="166"/>
      <c r="E223" s="152"/>
      <c r="F223" s="155"/>
      <c r="G223" s="156"/>
      <c r="H223" s="151"/>
      <c r="I223" s="137">
        <v>0</v>
      </c>
      <c r="J223" s="138"/>
      <c r="K223" s="139"/>
      <c r="L223" s="62"/>
    </row>
    <row r="224" spans="1:12" ht="15" customHeight="1">
      <c r="A224" s="53"/>
      <c r="B224" s="157"/>
      <c r="C224" s="72" t="s">
        <v>704</v>
      </c>
      <c r="D224" s="168"/>
      <c r="E224" s="176" t="s">
        <v>786</v>
      </c>
      <c r="F224" s="161"/>
      <c r="G224" s="162"/>
      <c r="H224" s="157" t="s">
        <v>706</v>
      </c>
      <c r="I224" s="147">
        <v>1</v>
      </c>
      <c r="J224" s="67"/>
      <c r="K224" s="149"/>
      <c r="L224" s="200"/>
    </row>
    <row r="225" spans="1:12" ht="15" customHeight="1">
      <c r="A225" s="52"/>
      <c r="B225" s="151"/>
      <c r="C225" s="152"/>
      <c r="D225" s="166"/>
      <c r="E225" s="152"/>
      <c r="F225" s="155"/>
      <c r="G225" s="156"/>
      <c r="H225" s="151"/>
      <c r="I225" s="137">
        <v>0</v>
      </c>
      <c r="J225" s="138"/>
      <c r="K225" s="139"/>
      <c r="L225" s="62"/>
    </row>
    <row r="226" spans="1:12" ht="15" customHeight="1">
      <c r="A226" s="53"/>
      <c r="B226" s="157"/>
      <c r="C226" s="72" t="s">
        <v>704</v>
      </c>
      <c r="D226" s="168"/>
      <c r="E226" s="176" t="s">
        <v>787</v>
      </c>
      <c r="F226" s="161"/>
      <c r="G226" s="162"/>
      <c r="H226" s="157" t="s">
        <v>706</v>
      </c>
      <c r="I226" s="147">
        <v>1</v>
      </c>
      <c r="J226" s="67"/>
      <c r="K226" s="149"/>
      <c r="L226" s="200"/>
    </row>
    <row r="227" spans="1:12" ht="15" customHeight="1">
      <c r="A227" s="52"/>
      <c r="B227" s="24"/>
      <c r="C227" s="25"/>
      <c r="D227" s="82"/>
      <c r="E227" s="25"/>
      <c r="F227" s="26"/>
      <c r="G227" s="27"/>
      <c r="H227" s="151"/>
      <c r="I227" s="59">
        <v>0</v>
      </c>
      <c r="J227" s="138"/>
      <c r="K227" s="61"/>
      <c r="L227" s="62"/>
    </row>
    <row r="228" spans="1:12" ht="15" customHeight="1">
      <c r="A228" s="53"/>
      <c r="B228" s="28"/>
      <c r="C228" s="72" t="s">
        <v>704</v>
      </c>
      <c r="D228" s="83"/>
      <c r="E228" s="177" t="s">
        <v>788</v>
      </c>
      <c r="F228" s="30"/>
      <c r="G228" s="31"/>
      <c r="H228" s="157" t="s">
        <v>706</v>
      </c>
      <c r="I228" s="66">
        <v>1</v>
      </c>
      <c r="J228" s="67"/>
      <c r="K228" s="149"/>
      <c r="L228" s="200"/>
    </row>
    <row r="229" spans="1:12" ht="15" customHeight="1">
      <c r="A229" s="52"/>
      <c r="B229" s="24"/>
      <c r="C229" s="25"/>
      <c r="D229" s="82"/>
      <c r="E229" s="25"/>
      <c r="F229" s="26"/>
      <c r="G229" s="27"/>
      <c r="H229" s="151"/>
      <c r="I229" s="59"/>
      <c r="J229" s="138"/>
      <c r="K229" s="139"/>
      <c r="L229" s="62"/>
    </row>
    <row r="230" spans="1:12" ht="15" customHeight="1">
      <c r="A230" s="53"/>
      <c r="B230" s="28"/>
      <c r="C230" s="72" t="s">
        <v>704</v>
      </c>
      <c r="D230" s="83"/>
      <c r="E230" s="177" t="s">
        <v>789</v>
      </c>
      <c r="F230" s="30"/>
      <c r="G230" s="31"/>
      <c r="H230" s="157" t="s">
        <v>706</v>
      </c>
      <c r="I230" s="66">
        <v>1</v>
      </c>
      <c r="J230" s="67"/>
      <c r="K230" s="149"/>
      <c r="L230" s="200"/>
    </row>
    <row r="231" spans="1:12" ht="15" customHeight="1">
      <c r="A231" s="52"/>
      <c r="B231" s="24"/>
      <c r="C231" s="25"/>
      <c r="D231" s="82"/>
      <c r="E231" s="25"/>
      <c r="F231" s="26"/>
      <c r="G231" s="27"/>
      <c r="H231" s="151"/>
      <c r="I231" s="59">
        <v>0</v>
      </c>
      <c r="J231" s="138"/>
      <c r="K231" s="139"/>
      <c r="L231" s="62"/>
    </row>
    <row r="232" spans="1:12" ht="15" customHeight="1">
      <c r="A232" s="53"/>
      <c r="B232" s="28"/>
      <c r="C232" s="72" t="s">
        <v>709</v>
      </c>
      <c r="D232" s="83"/>
      <c r="E232" s="177" t="s">
        <v>790</v>
      </c>
      <c r="F232" s="30"/>
      <c r="G232" s="31"/>
      <c r="H232" s="157" t="s">
        <v>706</v>
      </c>
      <c r="I232" s="66">
        <v>1</v>
      </c>
      <c r="J232" s="67"/>
      <c r="K232" s="149"/>
      <c r="L232" s="200"/>
    </row>
    <row r="233" spans="1:12" ht="15" customHeight="1">
      <c r="A233" s="52"/>
      <c r="B233" s="24"/>
      <c r="C233" s="25"/>
      <c r="D233" s="82"/>
      <c r="E233" s="25"/>
      <c r="F233" s="26"/>
      <c r="G233" s="27"/>
      <c r="H233" s="151"/>
      <c r="I233" s="59">
        <v>0</v>
      </c>
      <c r="J233" s="138"/>
      <c r="K233" s="139"/>
      <c r="L233" s="62"/>
    </row>
    <row r="234" spans="1:12" ht="15" customHeight="1">
      <c r="A234" s="53"/>
      <c r="B234" s="28"/>
      <c r="C234" s="72" t="s">
        <v>704</v>
      </c>
      <c r="D234" s="83"/>
      <c r="E234" s="177" t="s">
        <v>791</v>
      </c>
      <c r="F234" s="30"/>
      <c r="G234" s="31"/>
      <c r="H234" s="157" t="s">
        <v>706</v>
      </c>
      <c r="I234" s="66">
        <v>2</v>
      </c>
      <c r="J234" s="67"/>
      <c r="K234" s="149"/>
      <c r="L234" s="200"/>
    </row>
    <row r="235" spans="1:12" ht="15" customHeight="1">
      <c r="A235" s="52"/>
      <c r="B235" s="24"/>
      <c r="C235" s="25"/>
      <c r="D235" s="82"/>
      <c r="E235" s="25"/>
      <c r="F235" s="26"/>
      <c r="G235" s="27"/>
      <c r="H235" s="151"/>
      <c r="I235" s="59">
        <v>0</v>
      </c>
      <c r="J235" s="138"/>
      <c r="K235" s="139"/>
      <c r="L235" s="62"/>
    </row>
    <row r="236" spans="1:12" ht="15" customHeight="1">
      <c r="A236" s="53"/>
      <c r="B236" s="28"/>
      <c r="C236" s="72" t="s">
        <v>709</v>
      </c>
      <c r="D236" s="83"/>
      <c r="E236" s="177" t="s">
        <v>792</v>
      </c>
      <c r="F236" s="30"/>
      <c r="G236" s="31"/>
      <c r="H236" s="157" t="s">
        <v>706</v>
      </c>
      <c r="I236" s="66">
        <v>1</v>
      </c>
      <c r="J236" s="67"/>
      <c r="K236" s="149"/>
      <c r="L236" s="200"/>
    </row>
    <row r="237" spans="1:12" ht="15" customHeight="1">
      <c r="A237" s="52"/>
      <c r="B237" s="24"/>
      <c r="C237" s="25"/>
      <c r="D237" s="82"/>
      <c r="E237" s="25"/>
      <c r="F237" s="26"/>
      <c r="G237" s="27"/>
      <c r="H237" s="151"/>
      <c r="I237" s="59">
        <v>0</v>
      </c>
      <c r="J237" s="138"/>
      <c r="K237" s="139"/>
      <c r="L237" s="62"/>
    </row>
    <row r="238" spans="1:12" ht="15" customHeight="1">
      <c r="A238" s="53"/>
      <c r="B238" s="28"/>
      <c r="C238" s="72" t="s">
        <v>709</v>
      </c>
      <c r="D238" s="83"/>
      <c r="E238" s="177" t="s">
        <v>793</v>
      </c>
      <c r="F238" s="30"/>
      <c r="G238" s="31"/>
      <c r="H238" s="157" t="s">
        <v>706</v>
      </c>
      <c r="I238" s="66">
        <v>1</v>
      </c>
      <c r="J238" s="67"/>
      <c r="K238" s="149"/>
      <c r="L238" s="200"/>
    </row>
    <row r="239" spans="1:12" ht="15" customHeight="1">
      <c r="A239" s="52"/>
      <c r="B239" s="24"/>
      <c r="C239" s="25"/>
      <c r="D239" s="82"/>
      <c r="E239" s="25"/>
      <c r="F239" s="26"/>
      <c r="G239" s="27"/>
      <c r="H239" s="151"/>
      <c r="I239" s="59">
        <v>0</v>
      </c>
      <c r="J239" s="138"/>
      <c r="K239" s="139"/>
      <c r="L239" s="62"/>
    </row>
    <row r="240" spans="1:12" ht="15" customHeight="1">
      <c r="A240" s="53"/>
      <c r="B240" s="28"/>
      <c r="C240" s="72" t="s">
        <v>704</v>
      </c>
      <c r="D240" s="83"/>
      <c r="E240" s="177" t="s">
        <v>794</v>
      </c>
      <c r="F240" s="30"/>
      <c r="G240" s="31"/>
      <c r="H240" s="157" t="s">
        <v>706</v>
      </c>
      <c r="I240" s="66">
        <v>1</v>
      </c>
      <c r="J240" s="67"/>
      <c r="K240" s="149"/>
      <c r="L240" s="200"/>
    </row>
    <row r="241" spans="1:12" ht="15" customHeight="1">
      <c r="A241" s="52"/>
      <c r="B241" s="151"/>
      <c r="C241" s="152"/>
      <c r="D241" s="166"/>
      <c r="E241" s="152"/>
      <c r="F241" s="155"/>
      <c r="G241" s="156"/>
      <c r="H241" s="151"/>
      <c r="I241" s="137"/>
      <c r="J241" s="138"/>
      <c r="K241" s="139"/>
      <c r="L241" s="62"/>
    </row>
    <row r="242" spans="1:12" ht="15" customHeight="1">
      <c r="A242" s="53"/>
      <c r="B242" s="157"/>
      <c r="C242" s="72" t="s">
        <v>704</v>
      </c>
      <c r="D242" s="168"/>
      <c r="E242" s="176" t="s">
        <v>795</v>
      </c>
      <c r="F242" s="161"/>
      <c r="G242" s="162"/>
      <c r="H242" s="157" t="s">
        <v>706</v>
      </c>
      <c r="I242" s="66">
        <v>1</v>
      </c>
      <c r="J242" s="67"/>
      <c r="K242" s="149"/>
      <c r="L242" s="200"/>
    </row>
    <row r="243" spans="1:12" ht="15" customHeight="1">
      <c r="A243" s="52"/>
      <c r="B243" s="151"/>
      <c r="C243" s="152"/>
      <c r="D243" s="166"/>
      <c r="E243" s="152"/>
      <c r="F243" s="155"/>
      <c r="G243" s="156"/>
      <c r="H243" s="151"/>
      <c r="I243" s="137"/>
      <c r="J243" s="138"/>
      <c r="K243" s="139"/>
      <c r="L243" s="62"/>
    </row>
    <row r="244" spans="1:12" ht="15" customHeight="1">
      <c r="A244" s="53"/>
      <c r="B244" s="157"/>
      <c r="C244" s="72" t="s">
        <v>704</v>
      </c>
      <c r="D244" s="168"/>
      <c r="E244" s="176" t="s">
        <v>796</v>
      </c>
      <c r="F244" s="161"/>
      <c r="G244" s="162"/>
      <c r="H244" s="157" t="s">
        <v>706</v>
      </c>
      <c r="I244" s="66">
        <v>1</v>
      </c>
      <c r="J244" s="67"/>
      <c r="K244" s="149"/>
      <c r="L244" s="200"/>
    </row>
    <row r="245" spans="1:12" ht="15" customHeight="1">
      <c r="A245" s="52"/>
      <c r="B245" s="151"/>
      <c r="C245" s="152"/>
      <c r="D245" s="166"/>
      <c r="E245" s="152"/>
      <c r="F245" s="155"/>
      <c r="G245" s="156"/>
      <c r="H245" s="151"/>
      <c r="I245" s="137"/>
      <c r="J245" s="138"/>
      <c r="K245" s="139"/>
      <c r="L245" s="62"/>
    </row>
    <row r="246" spans="1:12" ht="15" customHeight="1">
      <c r="A246" s="53"/>
      <c r="B246" s="157"/>
      <c r="C246" s="72" t="s">
        <v>704</v>
      </c>
      <c r="D246" s="168"/>
      <c r="E246" s="177" t="s">
        <v>797</v>
      </c>
      <c r="F246" s="161"/>
      <c r="G246" s="162"/>
      <c r="H246" s="157" t="s">
        <v>706</v>
      </c>
      <c r="I246" s="147">
        <v>2</v>
      </c>
      <c r="J246" s="67"/>
      <c r="K246" s="149"/>
      <c r="L246" s="200"/>
    </row>
    <row r="247" spans="1:12" ht="15" customHeight="1">
      <c r="A247" s="52"/>
      <c r="B247" s="151"/>
      <c r="C247" s="152"/>
      <c r="D247" s="166"/>
      <c r="E247" s="152"/>
      <c r="F247" s="155"/>
      <c r="G247" s="156"/>
      <c r="H247" s="151"/>
      <c r="I247" s="137">
        <v>0</v>
      </c>
      <c r="J247" s="138"/>
      <c r="K247" s="139"/>
      <c r="L247" s="62"/>
    </row>
    <row r="248" spans="1:12" ht="15" customHeight="1">
      <c r="A248" s="53"/>
      <c r="B248" s="157"/>
      <c r="C248" s="72" t="s">
        <v>704</v>
      </c>
      <c r="D248" s="168"/>
      <c r="E248" s="176" t="s">
        <v>798</v>
      </c>
      <c r="F248" s="161"/>
      <c r="G248" s="162"/>
      <c r="H248" s="157" t="s">
        <v>706</v>
      </c>
      <c r="I248" s="147">
        <v>1</v>
      </c>
      <c r="J248" s="67"/>
      <c r="K248" s="149"/>
      <c r="L248" s="200"/>
    </row>
    <row r="249" spans="1:12" ht="15" customHeight="1">
      <c r="A249" s="52"/>
      <c r="B249" s="151"/>
      <c r="C249" s="152"/>
      <c r="D249" s="166"/>
      <c r="E249" s="152"/>
      <c r="F249" s="155"/>
      <c r="G249" s="156"/>
      <c r="H249" s="151"/>
      <c r="I249" s="137">
        <v>0</v>
      </c>
      <c r="J249" s="138"/>
      <c r="K249" s="139"/>
      <c r="L249" s="62"/>
    </row>
    <row r="250" spans="1:12" ht="15" customHeight="1">
      <c r="A250" s="53"/>
      <c r="B250" s="157"/>
      <c r="C250" s="72" t="s">
        <v>799</v>
      </c>
      <c r="D250" s="168"/>
      <c r="E250" s="176" t="s">
        <v>800</v>
      </c>
      <c r="F250" s="161"/>
      <c r="G250" s="162"/>
      <c r="H250" s="157" t="s">
        <v>706</v>
      </c>
      <c r="I250" s="147">
        <v>1</v>
      </c>
      <c r="J250" s="67"/>
      <c r="K250" s="149"/>
      <c r="L250" s="200"/>
    </row>
    <row r="251" spans="1:12" ht="15" customHeight="1">
      <c r="A251" s="52"/>
      <c r="B251" s="151"/>
      <c r="C251" s="152"/>
      <c r="D251" s="166"/>
      <c r="E251" s="152"/>
      <c r="F251" s="155"/>
      <c r="G251" s="156"/>
      <c r="H251" s="151"/>
      <c r="I251" s="137">
        <v>0</v>
      </c>
      <c r="J251" s="138"/>
      <c r="K251" s="139"/>
      <c r="L251" s="62"/>
    </row>
    <row r="252" spans="1:12" ht="15" customHeight="1">
      <c r="A252" s="53"/>
      <c r="B252" s="157"/>
      <c r="C252" s="72" t="s">
        <v>704</v>
      </c>
      <c r="D252" s="168"/>
      <c r="E252" s="176" t="s">
        <v>801</v>
      </c>
      <c r="F252" s="161"/>
      <c r="G252" s="162"/>
      <c r="H252" s="157" t="s">
        <v>706</v>
      </c>
      <c r="I252" s="147">
        <v>1</v>
      </c>
      <c r="J252" s="67"/>
      <c r="K252" s="149"/>
      <c r="L252" s="200"/>
    </row>
    <row r="253" spans="1:12" ht="15" customHeight="1">
      <c r="A253" s="52"/>
      <c r="B253" s="151"/>
      <c r="C253" s="152"/>
      <c r="D253" s="166"/>
      <c r="E253" s="152"/>
      <c r="F253" s="155"/>
      <c r="G253" s="156"/>
      <c r="H253" s="151"/>
      <c r="I253" s="137">
        <v>0</v>
      </c>
      <c r="J253" s="138"/>
      <c r="K253" s="139"/>
      <c r="L253" s="62"/>
    </row>
    <row r="254" spans="1:12" ht="15" customHeight="1">
      <c r="A254" s="53"/>
      <c r="B254" s="157"/>
      <c r="C254" s="72" t="s">
        <v>802</v>
      </c>
      <c r="D254" s="168"/>
      <c r="E254" s="176" t="s">
        <v>803</v>
      </c>
      <c r="F254" s="161"/>
      <c r="G254" s="162"/>
      <c r="H254" s="157" t="s">
        <v>706</v>
      </c>
      <c r="I254" s="147">
        <v>1</v>
      </c>
      <c r="J254" s="67"/>
      <c r="K254" s="149"/>
      <c r="L254" s="200"/>
    </row>
    <row r="255" spans="1:12" ht="15" customHeight="1">
      <c r="A255" s="52"/>
      <c r="B255" s="151"/>
      <c r="C255" s="152"/>
      <c r="D255" s="166"/>
      <c r="E255" s="152"/>
      <c r="F255" s="155"/>
      <c r="G255" s="156"/>
      <c r="H255" s="151"/>
      <c r="I255" s="137"/>
      <c r="J255" s="138"/>
      <c r="K255" s="139"/>
      <c r="L255" s="62"/>
    </row>
    <row r="256" spans="1:12" ht="15" customHeight="1">
      <c r="A256" s="53"/>
      <c r="B256" s="157"/>
      <c r="C256" s="72" t="s">
        <v>704</v>
      </c>
      <c r="D256" s="168"/>
      <c r="E256" s="176" t="s">
        <v>804</v>
      </c>
      <c r="F256" s="161"/>
      <c r="G256" s="162"/>
      <c r="H256" s="157" t="s">
        <v>706</v>
      </c>
      <c r="I256" s="147">
        <v>1</v>
      </c>
      <c r="J256" s="67"/>
      <c r="K256" s="149"/>
      <c r="L256" s="200"/>
    </row>
    <row r="257" spans="1:12" ht="15" customHeight="1">
      <c r="A257" s="52"/>
      <c r="B257" s="151"/>
      <c r="C257" s="152"/>
      <c r="D257" s="166"/>
      <c r="E257" s="152"/>
      <c r="F257" s="155"/>
      <c r="G257" s="156"/>
      <c r="H257" s="151"/>
      <c r="I257" s="137"/>
      <c r="J257" s="138"/>
      <c r="K257" s="139"/>
      <c r="L257" s="62"/>
    </row>
    <row r="258" spans="1:12" ht="15" customHeight="1">
      <c r="A258" s="53"/>
      <c r="B258" s="157"/>
      <c r="C258" s="72" t="s">
        <v>709</v>
      </c>
      <c r="D258" s="168"/>
      <c r="E258" s="176" t="s">
        <v>805</v>
      </c>
      <c r="F258" s="161"/>
      <c r="G258" s="162"/>
      <c r="H258" s="157" t="s">
        <v>706</v>
      </c>
      <c r="I258" s="147">
        <v>1</v>
      </c>
      <c r="J258" s="67"/>
      <c r="K258" s="149"/>
      <c r="L258" s="200"/>
    </row>
    <row r="259" spans="1:12" ht="15" customHeight="1">
      <c r="A259" s="52"/>
      <c r="B259" s="24"/>
      <c r="C259" s="25"/>
      <c r="D259" s="82"/>
      <c r="E259" s="25"/>
      <c r="F259" s="26"/>
      <c r="G259" s="27"/>
      <c r="H259" s="151"/>
      <c r="I259" s="59"/>
      <c r="J259" s="138"/>
      <c r="K259" s="139"/>
      <c r="L259" s="62"/>
    </row>
    <row r="260" spans="1:12" ht="15" customHeight="1">
      <c r="A260" s="53"/>
      <c r="B260" s="28"/>
      <c r="C260" s="72" t="s">
        <v>709</v>
      </c>
      <c r="D260" s="83"/>
      <c r="E260" s="177" t="s">
        <v>806</v>
      </c>
      <c r="F260" s="30"/>
      <c r="G260" s="31"/>
      <c r="H260" s="157" t="s">
        <v>706</v>
      </c>
      <c r="I260" s="147">
        <v>1</v>
      </c>
      <c r="J260" s="67"/>
      <c r="K260" s="149"/>
      <c r="L260" s="200"/>
    </row>
    <row r="261" spans="1:12" ht="15" customHeight="1">
      <c r="A261" s="52"/>
      <c r="B261" s="24"/>
      <c r="C261" s="25"/>
      <c r="D261" s="82"/>
      <c r="E261" s="25"/>
      <c r="F261" s="26"/>
      <c r="G261" s="27"/>
      <c r="H261" s="151"/>
      <c r="I261" s="59"/>
      <c r="J261" s="138"/>
      <c r="K261" s="139"/>
      <c r="L261" s="62"/>
    </row>
    <row r="262" spans="1:12" ht="15" customHeight="1">
      <c r="A262" s="53"/>
      <c r="B262" s="28"/>
      <c r="C262" s="72" t="s">
        <v>704</v>
      </c>
      <c r="D262" s="83"/>
      <c r="E262" s="177" t="s">
        <v>807</v>
      </c>
      <c r="F262" s="30"/>
      <c r="G262" s="31"/>
      <c r="H262" s="157" t="s">
        <v>706</v>
      </c>
      <c r="I262" s="147">
        <v>1</v>
      </c>
      <c r="J262" s="67"/>
      <c r="K262" s="149"/>
      <c r="L262" s="200"/>
    </row>
    <row r="263" spans="1:12" ht="15" customHeight="1">
      <c r="A263" s="52"/>
      <c r="B263" s="24"/>
      <c r="C263" s="25"/>
      <c r="D263" s="82"/>
      <c r="E263" s="25"/>
      <c r="F263" s="26"/>
      <c r="G263" s="27"/>
      <c r="H263" s="151"/>
      <c r="I263" s="59"/>
      <c r="J263" s="138"/>
      <c r="K263" s="139"/>
      <c r="L263" s="62"/>
    </row>
    <row r="264" spans="1:12" ht="15" customHeight="1">
      <c r="A264" s="53"/>
      <c r="B264" s="28"/>
      <c r="C264" s="72" t="s">
        <v>704</v>
      </c>
      <c r="D264" s="83"/>
      <c r="E264" s="177" t="s">
        <v>808</v>
      </c>
      <c r="F264" s="30"/>
      <c r="G264" s="31"/>
      <c r="H264" s="157" t="s">
        <v>706</v>
      </c>
      <c r="I264" s="147">
        <v>1</v>
      </c>
      <c r="J264" s="67"/>
      <c r="K264" s="149"/>
      <c r="L264" s="200"/>
    </row>
    <row r="265" spans="1:12" ht="15" customHeight="1">
      <c r="A265" s="52"/>
      <c r="B265" s="24"/>
      <c r="C265" s="25"/>
      <c r="D265" s="82"/>
      <c r="E265" s="25"/>
      <c r="F265" s="26"/>
      <c r="G265" s="27"/>
      <c r="H265" s="151"/>
      <c r="I265" s="59"/>
      <c r="J265" s="138"/>
      <c r="K265" s="139"/>
      <c r="L265" s="62"/>
    </row>
    <row r="266" spans="1:12" ht="15" customHeight="1">
      <c r="A266" s="53"/>
      <c r="B266" s="28"/>
      <c r="C266" s="72" t="s">
        <v>709</v>
      </c>
      <c r="D266" s="83"/>
      <c r="E266" s="177" t="s">
        <v>809</v>
      </c>
      <c r="F266" s="30"/>
      <c r="G266" s="31"/>
      <c r="H266" s="157" t="s">
        <v>706</v>
      </c>
      <c r="I266" s="66">
        <v>1</v>
      </c>
      <c r="J266" s="67"/>
      <c r="K266" s="149"/>
      <c r="L266" s="200"/>
    </row>
    <row r="267" spans="1:12" ht="15" customHeight="1">
      <c r="A267" s="52"/>
      <c r="B267" s="24"/>
      <c r="C267" s="25"/>
      <c r="D267" s="82"/>
      <c r="E267" s="25"/>
      <c r="F267" s="26"/>
      <c r="G267" s="27"/>
      <c r="H267" s="151"/>
      <c r="I267" s="59">
        <v>0</v>
      </c>
      <c r="J267" s="138"/>
      <c r="K267" s="139"/>
      <c r="L267" s="62"/>
    </row>
    <row r="268" spans="1:12" ht="15" customHeight="1">
      <c r="A268" s="53"/>
      <c r="B268" s="28"/>
      <c r="C268" s="72" t="s">
        <v>810</v>
      </c>
      <c r="D268" s="83"/>
      <c r="E268" s="177" t="s">
        <v>811</v>
      </c>
      <c r="F268" s="30"/>
      <c r="G268" s="31"/>
      <c r="H268" s="157" t="s">
        <v>706</v>
      </c>
      <c r="I268" s="66">
        <v>1</v>
      </c>
      <c r="J268" s="67"/>
      <c r="K268" s="149"/>
      <c r="L268" s="200"/>
    </row>
    <row r="269" spans="1:12" ht="15" customHeight="1">
      <c r="A269" s="52"/>
      <c r="B269" s="24"/>
      <c r="C269" s="25"/>
      <c r="D269" s="82"/>
      <c r="E269" s="25"/>
      <c r="F269" s="26"/>
      <c r="G269" s="27"/>
      <c r="H269" s="151"/>
      <c r="I269" s="59">
        <v>0</v>
      </c>
      <c r="J269" s="138"/>
      <c r="K269" s="139"/>
      <c r="L269" s="62"/>
    </row>
    <row r="270" spans="1:12" ht="15" customHeight="1">
      <c r="A270" s="53"/>
      <c r="B270" s="28"/>
      <c r="C270" s="72" t="s">
        <v>704</v>
      </c>
      <c r="D270" s="83"/>
      <c r="E270" s="177" t="s">
        <v>812</v>
      </c>
      <c r="F270" s="30"/>
      <c r="G270" s="31"/>
      <c r="H270" s="157" t="s">
        <v>706</v>
      </c>
      <c r="I270" s="66">
        <v>1</v>
      </c>
      <c r="J270" s="67"/>
      <c r="K270" s="149"/>
      <c r="L270" s="200"/>
    </row>
    <row r="271" spans="1:12" ht="15" customHeight="1">
      <c r="A271" s="52"/>
      <c r="B271" s="24"/>
      <c r="C271" s="25"/>
      <c r="D271" s="82"/>
      <c r="E271" s="25"/>
      <c r="F271" s="26"/>
      <c r="G271" s="27"/>
      <c r="H271" s="151"/>
      <c r="I271" s="59">
        <v>0</v>
      </c>
      <c r="J271" s="138"/>
      <c r="K271" s="139"/>
      <c r="L271" s="62"/>
    </row>
    <row r="272" spans="1:12" ht="15" customHeight="1">
      <c r="A272" s="53"/>
      <c r="B272" s="28"/>
      <c r="C272" s="72" t="s">
        <v>704</v>
      </c>
      <c r="D272" s="83"/>
      <c r="E272" s="177" t="s">
        <v>813</v>
      </c>
      <c r="F272" s="30"/>
      <c r="G272" s="31"/>
      <c r="H272" s="157" t="s">
        <v>706</v>
      </c>
      <c r="I272" s="66">
        <v>1</v>
      </c>
      <c r="J272" s="67"/>
      <c r="K272" s="149"/>
      <c r="L272" s="200"/>
    </row>
    <row r="273" spans="1:12" ht="15" customHeight="1">
      <c r="A273" s="52"/>
      <c r="B273" s="151"/>
      <c r="C273" s="152"/>
      <c r="D273" s="166"/>
      <c r="E273" s="152"/>
      <c r="F273" s="155"/>
      <c r="G273" s="156"/>
      <c r="H273" s="151"/>
      <c r="I273" s="137">
        <v>0</v>
      </c>
      <c r="J273" s="138"/>
      <c r="K273" s="139"/>
      <c r="L273" s="62"/>
    </row>
    <row r="274" spans="1:12" ht="15" customHeight="1">
      <c r="A274" s="53"/>
      <c r="B274" s="157"/>
      <c r="C274" s="72" t="s">
        <v>704</v>
      </c>
      <c r="D274" s="168"/>
      <c r="E274" s="176" t="s">
        <v>814</v>
      </c>
      <c r="F274" s="161"/>
      <c r="G274" s="162"/>
      <c r="H274" s="157" t="s">
        <v>706</v>
      </c>
      <c r="I274" s="147">
        <v>1</v>
      </c>
      <c r="J274" s="67"/>
      <c r="K274" s="149"/>
      <c r="L274" s="200"/>
    </row>
    <row r="275" spans="1:12" ht="15" customHeight="1">
      <c r="A275" s="52"/>
      <c r="B275" s="151"/>
      <c r="C275" s="152"/>
      <c r="D275" s="166"/>
      <c r="E275" s="152"/>
      <c r="F275" s="155"/>
      <c r="G275" s="156"/>
      <c r="H275" s="151"/>
      <c r="I275" s="137"/>
      <c r="J275" s="138"/>
      <c r="K275" s="139"/>
      <c r="L275" s="62"/>
    </row>
    <row r="276" spans="1:12" ht="15" customHeight="1">
      <c r="A276" s="53"/>
      <c r="B276" s="157"/>
      <c r="C276" s="72" t="s">
        <v>709</v>
      </c>
      <c r="D276" s="168"/>
      <c r="E276" s="176" t="s">
        <v>815</v>
      </c>
      <c r="F276" s="161"/>
      <c r="G276" s="162"/>
      <c r="H276" s="157" t="s">
        <v>706</v>
      </c>
      <c r="I276" s="147">
        <v>1</v>
      </c>
      <c r="J276" s="67"/>
      <c r="K276" s="149"/>
      <c r="L276" s="200"/>
    </row>
    <row r="277" spans="1:12" ht="15" customHeight="1">
      <c r="A277" s="52"/>
      <c r="B277" s="151"/>
      <c r="C277" s="152"/>
      <c r="D277" s="166"/>
      <c r="E277" s="152"/>
      <c r="F277" s="155"/>
      <c r="G277" s="156"/>
      <c r="H277" s="151"/>
      <c r="I277" s="137"/>
      <c r="J277" s="138"/>
      <c r="K277" s="139"/>
      <c r="L277" s="62"/>
    </row>
    <row r="278" spans="1:12" ht="15" customHeight="1">
      <c r="A278" s="53"/>
      <c r="B278" s="157"/>
      <c r="C278" s="72" t="s">
        <v>709</v>
      </c>
      <c r="D278" s="168"/>
      <c r="E278" s="176" t="s">
        <v>816</v>
      </c>
      <c r="F278" s="161"/>
      <c r="G278" s="162"/>
      <c r="H278" s="157" t="s">
        <v>706</v>
      </c>
      <c r="I278" s="147">
        <v>1</v>
      </c>
      <c r="J278" s="67"/>
      <c r="K278" s="149"/>
      <c r="L278" s="200"/>
    </row>
    <row r="279" spans="1:12" ht="15" customHeight="1">
      <c r="A279" s="52"/>
      <c r="B279" s="151"/>
      <c r="C279" s="152"/>
      <c r="D279" s="166"/>
      <c r="E279" s="152"/>
      <c r="F279" s="155"/>
      <c r="G279" s="156"/>
      <c r="H279" s="151"/>
      <c r="I279" s="137"/>
      <c r="J279" s="138"/>
      <c r="K279" s="139"/>
      <c r="L279" s="62"/>
    </row>
    <row r="280" spans="1:12" ht="15" customHeight="1">
      <c r="A280" s="53"/>
      <c r="B280" s="157"/>
      <c r="C280" s="72" t="s">
        <v>709</v>
      </c>
      <c r="D280" s="168"/>
      <c r="E280" s="176" t="s">
        <v>817</v>
      </c>
      <c r="F280" s="161"/>
      <c r="G280" s="162"/>
      <c r="H280" s="157" t="s">
        <v>706</v>
      </c>
      <c r="I280" s="147">
        <v>1</v>
      </c>
      <c r="J280" s="67"/>
      <c r="K280" s="149"/>
      <c r="L280" s="200"/>
    </row>
    <row r="281" spans="1:12" ht="15" customHeight="1">
      <c r="A281" s="52"/>
      <c r="B281" s="151"/>
      <c r="C281" s="152"/>
      <c r="D281" s="166"/>
      <c r="E281" s="152"/>
      <c r="F281" s="155"/>
      <c r="G281" s="156"/>
      <c r="H281" s="151"/>
      <c r="I281" s="137"/>
      <c r="J281" s="138"/>
      <c r="K281" s="139"/>
      <c r="L281" s="62"/>
    </row>
    <row r="282" spans="1:12" ht="15" customHeight="1">
      <c r="A282" s="53"/>
      <c r="B282" s="157"/>
      <c r="C282" s="72" t="s">
        <v>709</v>
      </c>
      <c r="D282" s="168"/>
      <c r="E282" s="176" t="s">
        <v>818</v>
      </c>
      <c r="F282" s="161"/>
      <c r="G282" s="162"/>
      <c r="H282" s="157" t="s">
        <v>706</v>
      </c>
      <c r="I282" s="147">
        <v>1</v>
      </c>
      <c r="J282" s="67"/>
      <c r="K282" s="149"/>
      <c r="L282" s="200"/>
    </row>
    <row r="283" spans="1:12" ht="15" customHeight="1">
      <c r="A283" s="52"/>
      <c r="B283" s="151"/>
      <c r="C283" s="152"/>
      <c r="D283" s="166"/>
      <c r="E283" s="152"/>
      <c r="F283" s="155"/>
      <c r="G283" s="156"/>
      <c r="H283" s="151"/>
      <c r="I283" s="137"/>
      <c r="J283" s="138"/>
      <c r="K283" s="139"/>
      <c r="L283" s="62"/>
    </row>
    <row r="284" spans="1:12" ht="15" customHeight="1">
      <c r="A284" s="53"/>
      <c r="B284" s="157"/>
      <c r="C284" s="72" t="s">
        <v>709</v>
      </c>
      <c r="D284" s="168"/>
      <c r="E284" s="176" t="s">
        <v>819</v>
      </c>
      <c r="F284" s="161"/>
      <c r="G284" s="162"/>
      <c r="H284" s="157" t="s">
        <v>706</v>
      </c>
      <c r="I284" s="147">
        <v>1</v>
      </c>
      <c r="J284" s="67"/>
      <c r="K284" s="149"/>
      <c r="L284" s="200"/>
    </row>
    <row r="285" spans="1:12" ht="15" customHeight="1">
      <c r="A285" s="52"/>
      <c r="B285" s="151"/>
      <c r="C285" s="152"/>
      <c r="D285" s="166"/>
      <c r="E285" s="152"/>
      <c r="F285" s="155"/>
      <c r="G285" s="156"/>
      <c r="H285" s="151"/>
      <c r="I285" s="137">
        <v>0</v>
      </c>
      <c r="J285" s="138"/>
      <c r="K285" s="139"/>
      <c r="L285" s="62"/>
    </row>
    <row r="286" spans="1:12" ht="15" customHeight="1">
      <c r="A286" s="53"/>
      <c r="B286" s="157"/>
      <c r="C286" s="72" t="s">
        <v>704</v>
      </c>
      <c r="D286" s="168"/>
      <c r="E286" s="176" t="s">
        <v>820</v>
      </c>
      <c r="F286" s="161"/>
      <c r="G286" s="162"/>
      <c r="H286" s="157" t="s">
        <v>706</v>
      </c>
      <c r="I286" s="147">
        <v>1</v>
      </c>
      <c r="J286" s="67"/>
      <c r="K286" s="149"/>
      <c r="L286" s="200"/>
    </row>
    <row r="287" spans="1:12" ht="15" customHeight="1">
      <c r="A287" s="52"/>
      <c r="B287" s="151"/>
      <c r="C287" s="152"/>
      <c r="D287" s="166"/>
      <c r="E287" s="152"/>
      <c r="F287" s="155"/>
      <c r="G287" s="156"/>
      <c r="H287" s="151"/>
      <c r="I287" s="137">
        <v>0</v>
      </c>
      <c r="J287" s="138"/>
      <c r="K287" s="139"/>
      <c r="L287" s="62"/>
    </row>
    <row r="288" spans="1:12" ht="15" customHeight="1">
      <c r="A288" s="53"/>
      <c r="B288" s="157"/>
      <c r="C288" s="72" t="s">
        <v>709</v>
      </c>
      <c r="D288" s="168"/>
      <c r="E288" s="176" t="s">
        <v>821</v>
      </c>
      <c r="F288" s="161"/>
      <c r="G288" s="162"/>
      <c r="H288" s="157" t="s">
        <v>706</v>
      </c>
      <c r="I288" s="147">
        <v>1</v>
      </c>
      <c r="J288" s="67"/>
      <c r="K288" s="149"/>
      <c r="L288" s="200"/>
    </row>
    <row r="289" spans="1:12" ht="15" customHeight="1">
      <c r="A289" s="52"/>
      <c r="B289" s="151"/>
      <c r="C289" s="152"/>
      <c r="D289" s="166"/>
      <c r="E289" s="152"/>
      <c r="F289" s="155"/>
      <c r="G289" s="156"/>
      <c r="H289" s="151"/>
      <c r="I289" s="137">
        <v>0</v>
      </c>
      <c r="J289" s="138"/>
      <c r="K289" s="139"/>
      <c r="L289" s="62"/>
    </row>
    <row r="290" spans="1:12" ht="15" customHeight="1">
      <c r="A290" s="53"/>
      <c r="B290" s="157"/>
      <c r="C290" s="72" t="s">
        <v>709</v>
      </c>
      <c r="D290" s="168"/>
      <c r="E290" s="176" t="s">
        <v>822</v>
      </c>
      <c r="F290" s="161"/>
      <c r="G290" s="162"/>
      <c r="H290" s="157" t="s">
        <v>706</v>
      </c>
      <c r="I290" s="147">
        <v>1</v>
      </c>
      <c r="J290" s="67"/>
      <c r="K290" s="149"/>
      <c r="L290" s="200"/>
    </row>
    <row r="291" spans="1:12" ht="15" customHeight="1">
      <c r="A291" s="52"/>
      <c r="B291" s="151"/>
      <c r="C291" s="152"/>
      <c r="D291" s="166"/>
      <c r="E291" s="152"/>
      <c r="F291" s="155"/>
      <c r="G291" s="156"/>
      <c r="H291" s="151"/>
      <c r="I291" s="137"/>
      <c r="J291" s="138"/>
      <c r="K291" s="139"/>
      <c r="L291" s="62"/>
    </row>
    <row r="292" spans="1:12" ht="15" customHeight="1">
      <c r="A292" s="53"/>
      <c r="B292" s="157"/>
      <c r="C292" s="72" t="s">
        <v>709</v>
      </c>
      <c r="D292" s="168"/>
      <c r="E292" s="176" t="s">
        <v>823</v>
      </c>
      <c r="F292" s="161"/>
      <c r="G292" s="162"/>
      <c r="H292" s="157" t="s">
        <v>706</v>
      </c>
      <c r="I292" s="147">
        <v>1</v>
      </c>
      <c r="J292" s="67"/>
      <c r="K292" s="149"/>
      <c r="L292" s="200"/>
    </row>
    <row r="293" spans="1:12" ht="15" customHeight="1">
      <c r="A293" s="52"/>
      <c r="B293" s="151"/>
      <c r="C293" s="152"/>
      <c r="D293" s="166"/>
      <c r="E293" s="152"/>
      <c r="F293" s="155"/>
      <c r="G293" s="156"/>
      <c r="H293" s="151"/>
      <c r="I293" s="137">
        <v>0</v>
      </c>
      <c r="J293" s="138"/>
      <c r="K293" s="139"/>
      <c r="L293" s="62"/>
    </row>
    <row r="294" spans="1:12" ht="15" customHeight="1">
      <c r="A294" s="53"/>
      <c r="B294" s="157"/>
      <c r="C294" s="72" t="s">
        <v>709</v>
      </c>
      <c r="D294" s="168"/>
      <c r="E294" s="176" t="s">
        <v>824</v>
      </c>
      <c r="F294" s="161"/>
      <c r="G294" s="162"/>
      <c r="H294" s="157" t="s">
        <v>706</v>
      </c>
      <c r="I294" s="147">
        <v>1</v>
      </c>
      <c r="J294" s="67"/>
      <c r="K294" s="149"/>
      <c r="L294" s="200"/>
    </row>
    <row r="295" spans="1:12" ht="15" customHeight="1">
      <c r="A295" s="52"/>
      <c r="B295" s="151"/>
      <c r="C295" s="152"/>
      <c r="D295" s="166"/>
      <c r="E295" s="152"/>
      <c r="F295" s="155"/>
      <c r="G295" s="156"/>
      <c r="H295" s="151"/>
      <c r="I295" s="137">
        <v>0</v>
      </c>
      <c r="J295" s="138"/>
      <c r="K295" s="139"/>
      <c r="L295" s="62"/>
    </row>
    <row r="296" spans="1:12" ht="15" customHeight="1">
      <c r="A296" s="53"/>
      <c r="B296" s="157"/>
      <c r="C296" s="72" t="s">
        <v>709</v>
      </c>
      <c r="D296" s="168"/>
      <c r="E296" s="176" t="s">
        <v>825</v>
      </c>
      <c r="F296" s="161"/>
      <c r="G296" s="162"/>
      <c r="H296" s="157" t="s">
        <v>706</v>
      </c>
      <c r="I296" s="147">
        <v>1</v>
      </c>
      <c r="J296" s="67"/>
      <c r="K296" s="149"/>
      <c r="L296" s="200"/>
    </row>
    <row r="297" spans="1:12" ht="15" customHeight="1">
      <c r="A297" s="52"/>
      <c r="B297" s="151"/>
      <c r="C297" s="152"/>
      <c r="D297" s="166"/>
      <c r="E297" s="152"/>
      <c r="F297" s="155"/>
      <c r="G297" s="156"/>
      <c r="H297" s="151"/>
      <c r="I297" s="137">
        <v>0</v>
      </c>
      <c r="J297" s="138"/>
      <c r="K297" s="139"/>
      <c r="L297" s="62"/>
    </row>
    <row r="298" spans="1:12" ht="15" customHeight="1">
      <c r="A298" s="53"/>
      <c r="B298" s="157"/>
      <c r="C298" s="72" t="s">
        <v>704</v>
      </c>
      <c r="D298" s="168"/>
      <c r="E298" s="176" t="s">
        <v>826</v>
      </c>
      <c r="F298" s="161"/>
      <c r="G298" s="162"/>
      <c r="H298" s="157" t="s">
        <v>706</v>
      </c>
      <c r="I298" s="147">
        <v>1</v>
      </c>
      <c r="J298" s="67"/>
      <c r="K298" s="149"/>
      <c r="L298" s="200"/>
    </row>
    <row r="299" spans="1:12" ht="15" customHeight="1">
      <c r="A299" s="52"/>
      <c r="B299" s="151"/>
      <c r="C299" s="152"/>
      <c r="D299" s="166"/>
      <c r="E299" s="152"/>
      <c r="F299" s="155"/>
      <c r="G299" s="156"/>
      <c r="H299" s="151"/>
      <c r="I299" s="137"/>
      <c r="J299" s="138"/>
      <c r="K299" s="139"/>
      <c r="L299" s="140"/>
    </row>
    <row r="300" spans="1:12" ht="15" customHeight="1">
      <c r="A300" s="53"/>
      <c r="B300" s="157"/>
      <c r="C300" s="158"/>
      <c r="D300" s="168"/>
      <c r="E300" s="169"/>
      <c r="F300" s="161"/>
      <c r="G300" s="162"/>
      <c r="H300" s="157"/>
      <c r="I300" s="147"/>
      <c r="J300" s="67"/>
      <c r="K300" s="149"/>
      <c r="L300" s="150"/>
    </row>
    <row r="301" spans="1:12" ht="15" customHeight="1">
      <c r="A301" s="52"/>
      <c r="B301" s="151"/>
      <c r="C301" s="152"/>
      <c r="D301" s="166"/>
      <c r="E301" s="152"/>
      <c r="F301" s="155"/>
      <c r="G301" s="156"/>
      <c r="H301" s="151"/>
      <c r="I301" s="137"/>
      <c r="J301" s="138"/>
      <c r="K301" s="139"/>
      <c r="L301" s="140"/>
    </row>
    <row r="302" spans="1:12" ht="15" customHeight="1">
      <c r="A302" s="53"/>
      <c r="B302" s="157"/>
      <c r="C302" s="158"/>
      <c r="D302" s="168"/>
      <c r="E302" s="169"/>
      <c r="F302" s="161"/>
      <c r="G302" s="162"/>
      <c r="H302" s="157"/>
      <c r="I302" s="147"/>
      <c r="J302" s="67"/>
      <c r="K302" s="149"/>
      <c r="L302" s="150"/>
    </row>
    <row r="303" spans="1:12" ht="15" customHeight="1">
      <c r="A303" s="52"/>
      <c r="B303" s="151"/>
      <c r="C303" s="152"/>
      <c r="D303" s="166"/>
      <c r="E303" s="152"/>
      <c r="F303" s="155"/>
      <c r="G303" s="156"/>
      <c r="H303" s="151"/>
      <c r="I303" s="137"/>
      <c r="J303" s="138"/>
      <c r="K303" s="139"/>
      <c r="L303" s="140"/>
    </row>
    <row r="304" spans="1:12" ht="15" customHeight="1">
      <c r="A304" s="53"/>
      <c r="B304" s="157"/>
      <c r="C304" s="158"/>
      <c r="D304" s="168"/>
      <c r="E304" s="169"/>
      <c r="F304" s="161"/>
      <c r="G304" s="162"/>
      <c r="H304" s="157"/>
      <c r="I304" s="147"/>
      <c r="J304" s="67"/>
      <c r="K304" s="149"/>
      <c r="L304" s="150"/>
    </row>
    <row r="305" spans="1:12" ht="15" customHeight="1">
      <c r="A305" s="52"/>
      <c r="B305" s="151"/>
      <c r="C305" s="152"/>
      <c r="D305" s="166"/>
      <c r="E305" s="152"/>
      <c r="F305" s="155"/>
      <c r="G305" s="156"/>
      <c r="H305" s="151"/>
      <c r="I305" s="137"/>
      <c r="J305" s="138"/>
      <c r="K305" s="139"/>
      <c r="L305" s="140"/>
    </row>
    <row r="306" spans="1:12" ht="15" customHeight="1">
      <c r="A306" s="53"/>
      <c r="B306" s="157"/>
      <c r="C306" s="158"/>
      <c r="D306" s="168"/>
      <c r="E306" s="169"/>
      <c r="F306" s="161"/>
      <c r="G306" s="162"/>
      <c r="H306" s="157"/>
      <c r="I306" s="147"/>
      <c r="J306" s="67"/>
      <c r="K306" s="149"/>
      <c r="L306" s="150"/>
    </row>
    <row r="307" spans="1:12" ht="15" customHeight="1">
      <c r="A307" s="52"/>
      <c r="B307" s="151"/>
      <c r="C307" s="152"/>
      <c r="D307" s="166"/>
      <c r="E307" s="152"/>
      <c r="F307" s="155"/>
      <c r="G307" s="156"/>
      <c r="H307" s="151"/>
      <c r="I307" s="137"/>
      <c r="J307" s="138"/>
      <c r="K307" s="139"/>
      <c r="L307" s="140"/>
    </row>
    <row r="308" spans="1:12" ht="15" customHeight="1">
      <c r="A308" s="53"/>
      <c r="B308" s="157"/>
      <c r="C308" s="158"/>
      <c r="D308" s="168"/>
      <c r="E308" s="169"/>
      <c r="F308" s="161"/>
      <c r="G308" s="162"/>
      <c r="H308" s="157"/>
      <c r="I308" s="147"/>
      <c r="J308" s="67"/>
      <c r="K308" s="149"/>
      <c r="L308" s="150"/>
    </row>
    <row r="309" spans="1:12" ht="15" customHeight="1">
      <c r="A309" s="52"/>
      <c r="B309" s="151"/>
      <c r="C309" s="152"/>
      <c r="D309" s="166"/>
      <c r="E309" s="152"/>
      <c r="F309" s="155"/>
      <c r="G309" s="156"/>
      <c r="H309" s="151"/>
      <c r="I309" s="137"/>
      <c r="J309" s="138"/>
      <c r="K309" s="139"/>
      <c r="L309" s="140"/>
    </row>
    <row r="310" spans="1:12" ht="15" customHeight="1">
      <c r="A310" s="53"/>
      <c r="B310" s="157"/>
      <c r="C310" s="158"/>
      <c r="D310" s="168"/>
      <c r="E310" s="169"/>
      <c r="F310" s="161"/>
      <c r="G310" s="162"/>
      <c r="H310" s="157"/>
      <c r="I310" s="147"/>
      <c r="J310" s="67"/>
      <c r="K310" s="149"/>
      <c r="L310" s="150"/>
    </row>
    <row r="311" spans="1:12" ht="15" customHeight="1">
      <c r="A311" s="52"/>
      <c r="B311" s="151"/>
      <c r="C311" s="152"/>
      <c r="D311" s="166"/>
      <c r="E311" s="152"/>
      <c r="F311" s="155"/>
      <c r="G311" s="156"/>
      <c r="H311" s="151"/>
      <c r="I311" s="137"/>
      <c r="J311" s="138"/>
      <c r="K311" s="139"/>
      <c r="L311" s="140"/>
    </row>
    <row r="312" spans="1:12" ht="15" customHeight="1">
      <c r="A312" s="53"/>
      <c r="B312" s="157"/>
      <c r="C312" s="158"/>
      <c r="D312" s="168"/>
      <c r="E312" s="169"/>
      <c r="F312" s="161"/>
      <c r="G312" s="162"/>
      <c r="H312" s="157"/>
      <c r="I312" s="147"/>
      <c r="J312" s="67"/>
      <c r="K312" s="149"/>
      <c r="L312" s="150"/>
    </row>
    <row r="313" spans="1:12" ht="15" customHeight="1">
      <c r="A313" s="52"/>
      <c r="B313" s="151"/>
      <c r="C313" s="152"/>
      <c r="D313" s="166"/>
      <c r="E313" s="152"/>
      <c r="F313" s="155"/>
      <c r="G313" s="156"/>
      <c r="H313" s="151"/>
      <c r="I313" s="137"/>
      <c r="J313" s="138"/>
      <c r="K313" s="139"/>
      <c r="L313" s="140"/>
    </row>
    <row r="314" spans="1:12" ht="15" customHeight="1">
      <c r="A314" s="53"/>
      <c r="B314" s="157"/>
      <c r="C314" s="158"/>
      <c r="D314" s="168"/>
      <c r="E314" s="169"/>
      <c r="F314" s="161"/>
      <c r="G314" s="162"/>
      <c r="H314" s="157"/>
      <c r="I314" s="147"/>
      <c r="J314" s="67"/>
      <c r="K314" s="149"/>
      <c r="L314" s="150"/>
    </row>
    <row r="315" spans="1:12" ht="15" customHeight="1">
      <c r="A315" s="52"/>
      <c r="B315" s="151"/>
      <c r="C315" s="152"/>
      <c r="D315" s="166"/>
      <c r="E315" s="152"/>
      <c r="F315" s="155"/>
      <c r="G315" s="156"/>
      <c r="H315" s="151"/>
      <c r="I315" s="137"/>
      <c r="J315" s="138"/>
      <c r="K315" s="139"/>
      <c r="L315" s="140"/>
    </row>
    <row r="316" spans="1:12" ht="15" customHeight="1">
      <c r="A316" s="53"/>
      <c r="B316" s="157"/>
      <c r="C316" s="158"/>
      <c r="D316" s="168"/>
      <c r="E316" s="169"/>
      <c r="F316" s="161"/>
      <c r="G316" s="162"/>
      <c r="H316" s="157"/>
      <c r="I316" s="147"/>
      <c r="J316" s="67"/>
      <c r="K316" s="149"/>
      <c r="L316" s="150"/>
    </row>
    <row r="317" spans="1:12" ht="15" customHeight="1">
      <c r="A317" s="52"/>
      <c r="B317" s="151"/>
      <c r="C317" s="152"/>
      <c r="D317" s="166"/>
      <c r="E317" s="152"/>
      <c r="F317" s="155"/>
      <c r="G317" s="156"/>
      <c r="H317" s="151"/>
      <c r="I317" s="137"/>
      <c r="J317" s="138"/>
      <c r="K317" s="139"/>
      <c r="L317" s="140"/>
    </row>
    <row r="318" spans="1:12" ht="15" customHeight="1">
      <c r="A318" s="53"/>
      <c r="B318" s="157"/>
      <c r="C318" s="158"/>
      <c r="D318" s="168"/>
      <c r="E318" s="169"/>
      <c r="F318" s="161"/>
      <c r="G318" s="162"/>
      <c r="H318" s="157"/>
      <c r="I318" s="147"/>
      <c r="J318" s="67"/>
      <c r="K318" s="149"/>
      <c r="L318" s="150"/>
    </row>
    <row r="319" spans="1:12" ht="15" customHeight="1">
      <c r="A319" s="52"/>
      <c r="B319" s="151"/>
      <c r="C319" s="152"/>
      <c r="D319" s="166"/>
      <c r="E319" s="152"/>
      <c r="F319" s="155"/>
      <c r="G319" s="156"/>
      <c r="H319" s="151"/>
      <c r="I319" s="137"/>
      <c r="J319" s="138"/>
      <c r="K319" s="139"/>
      <c r="L319" s="140"/>
    </row>
    <row r="320" spans="1:12" ht="15" customHeight="1">
      <c r="A320" s="53"/>
      <c r="B320" s="157"/>
      <c r="C320" s="158"/>
      <c r="D320" s="168"/>
      <c r="E320" s="169"/>
      <c r="F320" s="161"/>
      <c r="G320" s="162"/>
      <c r="H320" s="157"/>
      <c r="I320" s="147"/>
      <c r="J320" s="67"/>
      <c r="K320" s="149"/>
      <c r="L320" s="150"/>
    </row>
    <row r="321" spans="1:12" ht="15" customHeight="1">
      <c r="A321" s="52"/>
      <c r="B321" s="151"/>
      <c r="C321" s="152"/>
      <c r="D321" s="166"/>
      <c r="E321" s="152"/>
      <c r="F321" s="155"/>
      <c r="G321" s="156"/>
      <c r="H321" s="151"/>
      <c r="I321" s="137"/>
      <c r="J321" s="138"/>
      <c r="K321" s="139"/>
      <c r="L321" s="140"/>
    </row>
    <row r="322" spans="1:12" ht="15" customHeight="1">
      <c r="A322" s="53"/>
      <c r="B322" s="28" t="s">
        <v>703</v>
      </c>
      <c r="C322" s="169" t="s">
        <v>702</v>
      </c>
      <c r="D322" s="168"/>
      <c r="E322" s="169"/>
      <c r="F322" s="161"/>
      <c r="G322" s="162"/>
      <c r="H322" s="157"/>
      <c r="I322" s="147"/>
      <c r="J322" s="67"/>
      <c r="K322" s="149"/>
      <c r="L322" s="150"/>
    </row>
    <row r="323" spans="1:12" ht="15" customHeight="1">
      <c r="A323" s="52"/>
      <c r="B323" s="24"/>
      <c r="C323" s="25"/>
      <c r="D323" s="82"/>
      <c r="E323" s="25"/>
      <c r="F323" s="26"/>
      <c r="G323" s="27"/>
      <c r="H323" s="24"/>
      <c r="I323" s="59"/>
      <c r="J323" s="138"/>
      <c r="K323" s="61"/>
      <c r="L323" s="62"/>
    </row>
    <row r="324" spans="1:12" ht="15" customHeight="1">
      <c r="A324" s="53"/>
      <c r="B324" s="28" t="s">
        <v>827</v>
      </c>
      <c r="C324" s="72" t="s">
        <v>691</v>
      </c>
      <c r="D324" s="83"/>
      <c r="E324" s="29"/>
      <c r="F324" s="30"/>
      <c r="G324" s="31"/>
      <c r="H324" s="28"/>
      <c r="I324" s="66"/>
      <c r="J324" s="67"/>
      <c r="K324" s="68"/>
      <c r="L324" s="69"/>
    </row>
    <row r="325" spans="1:12" ht="15" customHeight="1">
      <c r="A325" s="52"/>
      <c r="B325" s="24"/>
      <c r="C325" s="25"/>
      <c r="D325" s="82"/>
      <c r="E325" s="25"/>
      <c r="F325" s="26"/>
      <c r="G325" s="27"/>
      <c r="H325" s="24"/>
      <c r="I325" s="59"/>
      <c r="J325" s="138"/>
      <c r="K325" s="61"/>
      <c r="L325" s="62"/>
    </row>
    <row r="326" spans="1:12" ht="15" customHeight="1">
      <c r="A326" s="53"/>
      <c r="B326" s="28"/>
      <c r="C326" s="72" t="s">
        <v>828</v>
      </c>
      <c r="D326" s="83"/>
      <c r="E326" s="29"/>
      <c r="F326" s="30"/>
      <c r="G326" s="31"/>
      <c r="H326" s="28"/>
      <c r="I326" s="66"/>
      <c r="J326" s="67"/>
      <c r="K326" s="68"/>
      <c r="L326" s="69"/>
    </row>
    <row r="327" spans="1:12" ht="15" customHeight="1">
      <c r="A327" s="52"/>
      <c r="B327" s="24"/>
      <c r="C327" s="25"/>
      <c r="D327" s="82"/>
      <c r="E327" s="25"/>
      <c r="F327" s="26"/>
      <c r="G327" s="27"/>
      <c r="H327" s="24"/>
      <c r="I327" s="59"/>
      <c r="J327" s="138"/>
      <c r="K327" s="139"/>
      <c r="L327" s="62"/>
    </row>
    <row r="328" spans="1:12" ht="15" customHeight="1">
      <c r="A328" s="53"/>
      <c r="B328" s="28"/>
      <c r="C328" s="72" t="s">
        <v>829</v>
      </c>
      <c r="D328" s="83"/>
      <c r="E328" s="29" t="s">
        <v>830</v>
      </c>
      <c r="F328" s="30"/>
      <c r="G328" s="31"/>
      <c r="H328" s="28" t="s">
        <v>706</v>
      </c>
      <c r="I328" s="66">
        <v>1</v>
      </c>
      <c r="J328" s="67"/>
      <c r="K328" s="149"/>
      <c r="L328" s="200"/>
    </row>
    <row r="329" spans="1:12" ht="15" customHeight="1">
      <c r="A329" s="52"/>
      <c r="B329" s="24"/>
      <c r="C329" s="25"/>
      <c r="D329" s="82"/>
      <c r="E329" s="25"/>
      <c r="F329" s="26"/>
      <c r="G329" s="27"/>
      <c r="H329" s="24"/>
      <c r="I329" s="59">
        <v>0</v>
      </c>
      <c r="J329" s="138"/>
      <c r="K329" s="139"/>
      <c r="L329" s="62"/>
    </row>
    <row r="330" spans="1:12" ht="15" customHeight="1">
      <c r="A330" s="53"/>
      <c r="B330" s="28"/>
      <c r="C330" s="72" t="s">
        <v>829</v>
      </c>
      <c r="D330" s="83"/>
      <c r="E330" s="29" t="s">
        <v>831</v>
      </c>
      <c r="F330" s="30"/>
      <c r="G330" s="31"/>
      <c r="H330" s="28" t="s">
        <v>706</v>
      </c>
      <c r="I330" s="66">
        <v>1</v>
      </c>
      <c r="J330" s="67"/>
      <c r="K330" s="149"/>
      <c r="L330" s="200"/>
    </row>
    <row r="331" spans="1:12" ht="15" customHeight="1">
      <c r="A331" s="52"/>
      <c r="B331" s="24"/>
      <c r="C331" s="25"/>
      <c r="D331" s="82"/>
      <c r="E331" s="25"/>
      <c r="F331" s="26"/>
      <c r="G331" s="27"/>
      <c r="H331" s="24"/>
      <c r="I331" s="59">
        <v>0</v>
      </c>
      <c r="J331" s="138"/>
      <c r="K331" s="139"/>
      <c r="L331" s="62"/>
    </row>
    <row r="332" spans="1:12" ht="15" customHeight="1">
      <c r="A332" s="53"/>
      <c r="B332" s="28"/>
      <c r="C332" s="72" t="s">
        <v>829</v>
      </c>
      <c r="D332" s="83"/>
      <c r="E332" s="29" t="s">
        <v>832</v>
      </c>
      <c r="F332" s="30"/>
      <c r="G332" s="31"/>
      <c r="H332" s="28" t="s">
        <v>706</v>
      </c>
      <c r="I332" s="66">
        <v>1</v>
      </c>
      <c r="J332" s="67"/>
      <c r="K332" s="149"/>
      <c r="L332" s="200"/>
    </row>
    <row r="333" spans="1:12" ht="15" customHeight="1">
      <c r="A333" s="52"/>
      <c r="B333" s="24"/>
      <c r="C333" s="25"/>
      <c r="D333" s="82"/>
      <c r="E333" s="25"/>
      <c r="F333" s="26"/>
      <c r="G333" s="27"/>
      <c r="H333" s="24"/>
      <c r="I333" s="59">
        <v>0</v>
      </c>
      <c r="J333" s="138"/>
      <c r="K333" s="139"/>
      <c r="L333" s="62"/>
    </row>
    <row r="334" spans="1:12" ht="15" customHeight="1">
      <c r="A334" s="53"/>
      <c r="B334" s="28"/>
      <c r="C334" s="72" t="s">
        <v>829</v>
      </c>
      <c r="D334" s="83"/>
      <c r="E334" s="29" t="s">
        <v>833</v>
      </c>
      <c r="F334" s="30"/>
      <c r="G334" s="31"/>
      <c r="H334" s="28" t="s">
        <v>706</v>
      </c>
      <c r="I334" s="66">
        <v>7</v>
      </c>
      <c r="J334" s="67"/>
      <c r="K334" s="149"/>
      <c r="L334" s="200"/>
    </row>
    <row r="335" spans="1:12" ht="15" customHeight="1">
      <c r="A335" s="52"/>
      <c r="B335" s="24"/>
      <c r="C335" s="25"/>
      <c r="D335" s="82"/>
      <c r="E335" s="25"/>
      <c r="F335" s="26"/>
      <c r="G335" s="27"/>
      <c r="H335" s="24"/>
      <c r="I335" s="59">
        <v>0</v>
      </c>
      <c r="J335" s="138"/>
      <c r="K335" s="139"/>
      <c r="L335" s="62"/>
    </row>
    <row r="336" spans="1:12" ht="15" customHeight="1">
      <c r="A336" s="53"/>
      <c r="B336" s="28"/>
      <c r="C336" s="72" t="s">
        <v>829</v>
      </c>
      <c r="D336" s="83"/>
      <c r="E336" s="29" t="s">
        <v>834</v>
      </c>
      <c r="F336" s="30"/>
      <c r="G336" s="31"/>
      <c r="H336" s="28" t="s">
        <v>706</v>
      </c>
      <c r="I336" s="66">
        <v>1</v>
      </c>
      <c r="J336" s="67"/>
      <c r="K336" s="149"/>
      <c r="L336" s="200"/>
    </row>
    <row r="337" spans="1:12" ht="15" customHeight="1">
      <c r="A337" s="52"/>
      <c r="B337" s="151"/>
      <c r="C337" s="25"/>
      <c r="D337" s="82"/>
      <c r="E337" s="25"/>
      <c r="F337" s="26"/>
      <c r="G337" s="27"/>
      <c r="H337" s="24"/>
      <c r="I337" s="59">
        <v>0</v>
      </c>
      <c r="J337" s="138"/>
      <c r="K337" s="139"/>
      <c r="L337" s="62"/>
    </row>
    <row r="338" spans="1:12" ht="15" customHeight="1">
      <c r="A338" s="53"/>
      <c r="B338" s="157"/>
      <c r="C338" s="72" t="s">
        <v>829</v>
      </c>
      <c r="D338" s="83"/>
      <c r="E338" s="29" t="s">
        <v>835</v>
      </c>
      <c r="F338" s="30"/>
      <c r="G338" s="31"/>
      <c r="H338" s="28" t="s">
        <v>706</v>
      </c>
      <c r="I338" s="66">
        <v>3</v>
      </c>
      <c r="J338" s="67"/>
      <c r="K338" s="149"/>
      <c r="L338" s="200"/>
    </row>
    <row r="339" spans="1:12" ht="15" customHeight="1">
      <c r="A339" s="52"/>
      <c r="B339" s="151"/>
      <c r="C339" s="152"/>
      <c r="D339" s="166"/>
      <c r="E339" s="152"/>
      <c r="F339" s="155"/>
      <c r="G339" s="156"/>
      <c r="H339" s="24"/>
      <c r="I339" s="137"/>
      <c r="J339" s="138"/>
      <c r="K339" s="139"/>
      <c r="L339" s="62"/>
    </row>
    <row r="340" spans="1:12" ht="15" customHeight="1">
      <c r="A340" s="53"/>
      <c r="B340" s="157"/>
      <c r="C340" s="72" t="s">
        <v>829</v>
      </c>
      <c r="D340" s="168"/>
      <c r="E340" s="29" t="s">
        <v>836</v>
      </c>
      <c r="F340" s="161"/>
      <c r="G340" s="162"/>
      <c r="H340" s="28" t="s">
        <v>706</v>
      </c>
      <c r="I340" s="147">
        <v>3</v>
      </c>
      <c r="J340" s="67"/>
      <c r="K340" s="149"/>
      <c r="L340" s="200"/>
    </row>
    <row r="341" spans="1:12" ht="15" customHeight="1">
      <c r="A341" s="52"/>
      <c r="B341" s="151"/>
      <c r="C341" s="152"/>
      <c r="D341" s="166"/>
      <c r="E341" s="152"/>
      <c r="F341" s="155"/>
      <c r="G341" s="156"/>
      <c r="H341" s="24"/>
      <c r="I341" s="137">
        <v>0</v>
      </c>
      <c r="J341" s="138"/>
      <c r="K341" s="139"/>
      <c r="L341" s="62"/>
    </row>
    <row r="342" spans="1:12" ht="15" customHeight="1">
      <c r="A342" s="53"/>
      <c r="B342" s="157"/>
      <c r="C342" s="72" t="s">
        <v>829</v>
      </c>
      <c r="D342" s="168"/>
      <c r="E342" s="169" t="s">
        <v>837</v>
      </c>
      <c r="F342" s="161"/>
      <c r="G342" s="162"/>
      <c r="H342" s="28" t="s">
        <v>706</v>
      </c>
      <c r="I342" s="147">
        <v>1</v>
      </c>
      <c r="J342" s="67"/>
      <c r="K342" s="149"/>
      <c r="L342" s="200"/>
    </row>
    <row r="343" spans="1:12" ht="15" customHeight="1">
      <c r="A343" s="52"/>
      <c r="B343" s="151"/>
      <c r="C343" s="152"/>
      <c r="D343" s="166"/>
      <c r="E343" s="152"/>
      <c r="F343" s="155"/>
      <c r="G343" s="156"/>
      <c r="H343" s="24"/>
      <c r="I343" s="137">
        <v>0</v>
      </c>
      <c r="J343" s="138"/>
      <c r="K343" s="139"/>
      <c r="L343" s="62"/>
    </row>
    <row r="344" spans="1:12" ht="15" customHeight="1">
      <c r="A344" s="53"/>
      <c r="B344" s="157"/>
      <c r="C344" s="72" t="s">
        <v>829</v>
      </c>
      <c r="D344" s="168"/>
      <c r="E344" s="169" t="s">
        <v>838</v>
      </c>
      <c r="F344" s="161"/>
      <c r="G344" s="162"/>
      <c r="H344" s="28" t="s">
        <v>706</v>
      </c>
      <c r="I344" s="147">
        <v>1</v>
      </c>
      <c r="J344" s="67"/>
      <c r="K344" s="149"/>
      <c r="L344" s="200"/>
    </row>
    <row r="345" spans="1:12" ht="15" customHeight="1">
      <c r="A345" s="52"/>
      <c r="B345" s="151"/>
      <c r="C345" s="152"/>
      <c r="D345" s="166"/>
      <c r="E345" s="152"/>
      <c r="F345" s="155"/>
      <c r="G345" s="156"/>
      <c r="H345" s="24"/>
      <c r="I345" s="137">
        <v>0</v>
      </c>
      <c r="J345" s="138"/>
      <c r="K345" s="139"/>
      <c r="L345" s="62"/>
    </row>
    <row r="346" spans="1:12" ht="15" customHeight="1">
      <c r="A346" s="53"/>
      <c r="B346" s="157"/>
      <c r="C346" s="72" t="s">
        <v>829</v>
      </c>
      <c r="D346" s="168"/>
      <c r="E346" s="169" t="s">
        <v>839</v>
      </c>
      <c r="F346" s="161"/>
      <c r="G346" s="162"/>
      <c r="H346" s="28" t="s">
        <v>706</v>
      </c>
      <c r="I346" s="147">
        <v>1</v>
      </c>
      <c r="J346" s="67"/>
      <c r="K346" s="149"/>
      <c r="L346" s="200"/>
    </row>
    <row r="347" spans="1:12" ht="15" customHeight="1">
      <c r="A347" s="52"/>
      <c r="B347" s="151"/>
      <c r="C347" s="152"/>
      <c r="D347" s="166"/>
      <c r="E347" s="152"/>
      <c r="F347" s="155"/>
      <c r="G347" s="156"/>
      <c r="H347" s="151"/>
      <c r="I347" s="137"/>
      <c r="J347" s="138"/>
      <c r="K347" s="139"/>
      <c r="L347" s="62"/>
    </row>
    <row r="348" spans="1:12" ht="15" customHeight="1">
      <c r="A348" s="53"/>
      <c r="B348" s="157"/>
      <c r="C348" s="72" t="s">
        <v>829</v>
      </c>
      <c r="D348" s="168"/>
      <c r="E348" s="169" t="s">
        <v>840</v>
      </c>
      <c r="F348" s="161"/>
      <c r="G348" s="162"/>
      <c r="H348" s="157" t="s">
        <v>271</v>
      </c>
      <c r="I348" s="147">
        <v>1</v>
      </c>
      <c r="J348" s="67"/>
      <c r="K348" s="149"/>
      <c r="L348" s="200"/>
    </row>
    <row r="349" spans="1:12" ht="15" customHeight="1">
      <c r="A349" s="52"/>
      <c r="B349" s="151"/>
      <c r="C349" s="152"/>
      <c r="D349" s="166"/>
      <c r="E349" s="152"/>
      <c r="F349" s="155"/>
      <c r="G349" s="156"/>
      <c r="H349" s="151"/>
      <c r="I349" s="137">
        <v>0</v>
      </c>
      <c r="J349" s="138"/>
      <c r="K349" s="139"/>
      <c r="L349" s="62"/>
    </row>
    <row r="350" spans="1:12" ht="15" customHeight="1">
      <c r="A350" s="53"/>
      <c r="B350" s="157"/>
      <c r="C350" s="72" t="s">
        <v>829</v>
      </c>
      <c r="D350" s="168"/>
      <c r="E350" s="169" t="s">
        <v>841</v>
      </c>
      <c r="F350" s="161"/>
      <c r="G350" s="162"/>
      <c r="H350" s="157" t="s">
        <v>271</v>
      </c>
      <c r="I350" s="147">
        <v>1</v>
      </c>
      <c r="J350" s="67"/>
      <c r="K350" s="149"/>
      <c r="L350" s="200"/>
    </row>
    <row r="351" spans="1:12" ht="15" customHeight="1">
      <c r="A351" s="52"/>
      <c r="B351" s="151"/>
      <c r="C351" s="152"/>
      <c r="D351" s="166"/>
      <c r="E351" s="152"/>
      <c r="F351" s="155"/>
      <c r="G351" s="156"/>
      <c r="H351" s="151"/>
      <c r="I351" s="137">
        <v>0</v>
      </c>
      <c r="J351" s="138"/>
      <c r="K351" s="139"/>
      <c r="L351" s="62"/>
    </row>
    <row r="352" spans="1:12" ht="15" customHeight="1">
      <c r="A352" s="53"/>
      <c r="B352" s="157"/>
      <c r="C352" s="72" t="s">
        <v>829</v>
      </c>
      <c r="D352" s="168"/>
      <c r="E352" s="169" t="s">
        <v>842</v>
      </c>
      <c r="F352" s="161"/>
      <c r="G352" s="162"/>
      <c r="H352" s="157" t="s">
        <v>271</v>
      </c>
      <c r="I352" s="147">
        <v>1</v>
      </c>
      <c r="J352" s="67"/>
      <c r="K352" s="149"/>
      <c r="L352" s="200"/>
    </row>
    <row r="353" spans="1:12" ht="15" customHeight="1">
      <c r="A353" s="52"/>
      <c r="B353" s="151"/>
      <c r="C353" s="152"/>
      <c r="D353" s="166"/>
      <c r="E353" s="152"/>
      <c r="F353" s="155"/>
      <c r="G353" s="156"/>
      <c r="H353" s="151"/>
      <c r="I353" s="137">
        <v>0</v>
      </c>
      <c r="J353" s="138"/>
      <c r="K353" s="139"/>
      <c r="L353" s="62"/>
    </row>
    <row r="354" spans="1:12" ht="15" customHeight="1">
      <c r="A354" s="53"/>
      <c r="B354" s="157"/>
      <c r="C354" s="72" t="s">
        <v>829</v>
      </c>
      <c r="D354" s="168"/>
      <c r="E354" s="169" t="s">
        <v>843</v>
      </c>
      <c r="F354" s="161"/>
      <c r="G354" s="162"/>
      <c r="H354" s="157" t="s">
        <v>271</v>
      </c>
      <c r="I354" s="147">
        <v>1</v>
      </c>
      <c r="J354" s="67"/>
      <c r="K354" s="149"/>
      <c r="L354" s="200"/>
    </row>
    <row r="355" spans="1:12" ht="15" customHeight="1">
      <c r="A355" s="52"/>
      <c r="B355" s="151"/>
      <c r="C355" s="152"/>
      <c r="D355" s="166"/>
      <c r="E355" s="152"/>
      <c r="F355" s="155"/>
      <c r="G355" s="156"/>
      <c r="H355" s="151"/>
      <c r="I355" s="137">
        <v>0</v>
      </c>
      <c r="J355" s="138"/>
      <c r="K355" s="139"/>
      <c r="L355" s="62"/>
    </row>
    <row r="356" spans="1:12" ht="15" customHeight="1">
      <c r="A356" s="53"/>
      <c r="B356" s="157"/>
      <c r="C356" s="72" t="s">
        <v>829</v>
      </c>
      <c r="D356" s="168"/>
      <c r="E356" s="169" t="s">
        <v>844</v>
      </c>
      <c r="F356" s="161"/>
      <c r="G356" s="162"/>
      <c r="H356" s="157" t="s">
        <v>271</v>
      </c>
      <c r="I356" s="147">
        <v>1</v>
      </c>
      <c r="J356" s="67"/>
      <c r="K356" s="149"/>
      <c r="L356" s="200"/>
    </row>
    <row r="357" spans="1:12" ht="15" customHeight="1">
      <c r="A357" s="52"/>
      <c r="B357" s="151"/>
      <c r="C357" s="152"/>
      <c r="D357" s="166"/>
      <c r="E357" s="152"/>
      <c r="F357" s="155"/>
      <c r="G357" s="156"/>
      <c r="H357" s="151"/>
      <c r="I357" s="137">
        <v>0</v>
      </c>
      <c r="J357" s="138"/>
      <c r="K357" s="139"/>
      <c r="L357" s="62"/>
    </row>
    <row r="358" spans="1:12" ht="15" customHeight="1">
      <c r="A358" s="53"/>
      <c r="B358" s="157"/>
      <c r="C358" s="72" t="s">
        <v>829</v>
      </c>
      <c r="D358" s="168"/>
      <c r="E358" s="169" t="s">
        <v>845</v>
      </c>
      <c r="F358" s="161"/>
      <c r="G358" s="162"/>
      <c r="H358" s="157" t="s">
        <v>271</v>
      </c>
      <c r="I358" s="147">
        <v>1</v>
      </c>
      <c r="J358" s="67"/>
      <c r="K358" s="149"/>
      <c r="L358" s="200"/>
    </row>
    <row r="359" spans="1:12" ht="15" customHeight="1">
      <c r="A359" s="52"/>
      <c r="B359" s="151"/>
      <c r="C359" s="152"/>
      <c r="D359" s="166"/>
      <c r="E359" s="152"/>
      <c r="F359" s="155"/>
      <c r="G359" s="156"/>
      <c r="H359" s="151"/>
      <c r="I359" s="137">
        <v>0</v>
      </c>
      <c r="J359" s="138"/>
      <c r="K359" s="139"/>
      <c r="L359" s="62"/>
    </row>
    <row r="360" spans="1:12" ht="15" customHeight="1">
      <c r="A360" s="53"/>
      <c r="B360" s="157"/>
      <c r="C360" s="72" t="s">
        <v>829</v>
      </c>
      <c r="D360" s="168"/>
      <c r="E360" s="169" t="s">
        <v>846</v>
      </c>
      <c r="F360" s="161"/>
      <c r="G360" s="162"/>
      <c r="H360" s="157" t="s">
        <v>271</v>
      </c>
      <c r="I360" s="147">
        <v>1</v>
      </c>
      <c r="J360" s="67"/>
      <c r="K360" s="149"/>
      <c r="L360" s="200"/>
    </row>
    <row r="361" spans="1:12" ht="15" customHeight="1">
      <c r="A361" s="52"/>
      <c r="B361" s="151"/>
      <c r="C361" s="152"/>
      <c r="D361" s="166"/>
      <c r="E361" s="152"/>
      <c r="F361" s="155"/>
      <c r="G361" s="156"/>
      <c r="H361" s="151"/>
      <c r="I361" s="137">
        <v>0</v>
      </c>
      <c r="J361" s="138"/>
      <c r="K361" s="139"/>
      <c r="L361" s="62"/>
    </row>
    <row r="362" spans="1:12" ht="15" customHeight="1">
      <c r="A362" s="53"/>
      <c r="B362" s="157"/>
      <c r="C362" s="72" t="s">
        <v>829</v>
      </c>
      <c r="D362" s="168"/>
      <c r="E362" s="169" t="s">
        <v>847</v>
      </c>
      <c r="F362" s="161"/>
      <c r="G362" s="162"/>
      <c r="H362" s="157" t="s">
        <v>271</v>
      </c>
      <c r="I362" s="147">
        <v>1</v>
      </c>
      <c r="J362" s="67"/>
      <c r="K362" s="149"/>
      <c r="L362" s="200"/>
    </row>
    <row r="363" spans="1:12" ht="15" customHeight="1">
      <c r="A363" s="52"/>
      <c r="B363" s="151"/>
      <c r="C363" s="152"/>
      <c r="D363" s="166"/>
      <c r="E363" s="152"/>
      <c r="F363" s="155"/>
      <c r="G363" s="156"/>
      <c r="H363" s="151"/>
      <c r="I363" s="137">
        <v>0</v>
      </c>
      <c r="J363" s="138"/>
      <c r="K363" s="139"/>
      <c r="L363" s="62"/>
    </row>
    <row r="364" spans="1:12" ht="15" customHeight="1">
      <c r="A364" s="53"/>
      <c r="B364" s="157"/>
      <c r="C364" s="72" t="s">
        <v>829</v>
      </c>
      <c r="D364" s="168"/>
      <c r="E364" s="169" t="s">
        <v>848</v>
      </c>
      <c r="F364" s="161"/>
      <c r="G364" s="162"/>
      <c r="H364" s="157" t="s">
        <v>271</v>
      </c>
      <c r="I364" s="147">
        <v>1</v>
      </c>
      <c r="J364" s="67"/>
      <c r="K364" s="149"/>
      <c r="L364" s="200"/>
    </row>
    <row r="365" spans="1:12" ht="15" customHeight="1">
      <c r="A365" s="52"/>
      <c r="B365" s="151"/>
      <c r="C365" s="152"/>
      <c r="D365" s="166"/>
      <c r="E365" s="152"/>
      <c r="F365" s="155"/>
      <c r="G365" s="156"/>
      <c r="H365" s="151"/>
      <c r="I365" s="137">
        <v>0</v>
      </c>
      <c r="J365" s="138"/>
      <c r="K365" s="139"/>
      <c r="L365" s="62"/>
    </row>
    <row r="366" spans="1:12" ht="15" customHeight="1">
      <c r="A366" s="53"/>
      <c r="B366" s="157"/>
      <c r="C366" s="72" t="s">
        <v>829</v>
      </c>
      <c r="D366" s="168"/>
      <c r="E366" s="169" t="s">
        <v>849</v>
      </c>
      <c r="F366" s="161"/>
      <c r="G366" s="162"/>
      <c r="H366" s="157" t="s">
        <v>271</v>
      </c>
      <c r="I366" s="147">
        <v>1</v>
      </c>
      <c r="J366" s="67"/>
      <c r="K366" s="149"/>
      <c r="L366" s="200"/>
    </row>
    <row r="367" spans="1:12" ht="15" customHeight="1">
      <c r="A367" s="52"/>
      <c r="B367" s="151"/>
      <c r="C367" s="152"/>
      <c r="D367" s="166"/>
      <c r="E367" s="152"/>
      <c r="F367" s="155"/>
      <c r="G367" s="156"/>
      <c r="H367" s="151"/>
      <c r="I367" s="137">
        <v>0</v>
      </c>
      <c r="J367" s="138"/>
      <c r="K367" s="139"/>
      <c r="L367" s="62"/>
    </row>
    <row r="368" spans="1:12" ht="15" customHeight="1">
      <c r="A368" s="53"/>
      <c r="B368" s="157"/>
      <c r="C368" s="72" t="s">
        <v>829</v>
      </c>
      <c r="D368" s="168"/>
      <c r="E368" s="169" t="s">
        <v>850</v>
      </c>
      <c r="F368" s="161"/>
      <c r="G368" s="162"/>
      <c r="H368" s="157" t="s">
        <v>271</v>
      </c>
      <c r="I368" s="147">
        <v>1</v>
      </c>
      <c r="J368" s="67"/>
      <c r="K368" s="149"/>
      <c r="L368" s="200"/>
    </row>
    <row r="369" spans="1:12" ht="15" customHeight="1">
      <c r="A369" s="52"/>
      <c r="B369" s="151"/>
      <c r="C369" s="152"/>
      <c r="D369" s="166"/>
      <c r="E369" s="152"/>
      <c r="F369" s="155"/>
      <c r="G369" s="156"/>
      <c r="H369" s="151"/>
      <c r="I369" s="137"/>
      <c r="J369" s="138"/>
      <c r="K369" s="139"/>
      <c r="L369" s="140"/>
    </row>
    <row r="370" spans="1:12" ht="15" customHeight="1">
      <c r="A370" s="53"/>
      <c r="B370" s="157"/>
      <c r="C370" s="72" t="s">
        <v>851</v>
      </c>
      <c r="D370" s="168"/>
      <c r="E370" s="169"/>
      <c r="F370" s="161"/>
      <c r="G370" s="162"/>
      <c r="H370" s="28"/>
      <c r="I370" s="147"/>
      <c r="J370" s="67"/>
      <c r="K370" s="178"/>
      <c r="L370" s="150"/>
    </row>
    <row r="371" spans="1:12" ht="15" customHeight="1">
      <c r="A371" s="52"/>
      <c r="B371" s="151"/>
      <c r="C371" s="152"/>
      <c r="D371" s="166"/>
      <c r="E371" s="152"/>
      <c r="F371" s="155"/>
      <c r="G371" s="156"/>
      <c r="H371" s="151"/>
      <c r="I371" s="137"/>
      <c r="J371" s="138"/>
      <c r="K371" s="139"/>
      <c r="L371" s="140"/>
    </row>
    <row r="372" spans="1:12" ht="15" customHeight="1">
      <c r="A372" s="53"/>
      <c r="B372" s="157"/>
      <c r="C372" s="72"/>
      <c r="D372" s="168"/>
      <c r="E372" s="29"/>
      <c r="F372" s="161"/>
      <c r="G372" s="162"/>
      <c r="H372" s="28"/>
      <c r="I372" s="147"/>
      <c r="J372" s="67"/>
      <c r="K372" s="149"/>
      <c r="L372" s="150"/>
    </row>
    <row r="373" spans="1:12" ht="15" customHeight="1">
      <c r="A373" s="52"/>
      <c r="B373" s="151"/>
      <c r="C373" s="152"/>
      <c r="D373" s="166"/>
      <c r="E373" s="152"/>
      <c r="F373" s="155"/>
      <c r="G373" s="156"/>
      <c r="H373" s="151"/>
      <c r="I373" s="137"/>
      <c r="J373" s="138"/>
      <c r="K373" s="139"/>
      <c r="L373" s="62"/>
    </row>
    <row r="374" spans="1:12" ht="15" customHeight="1">
      <c r="A374" s="53"/>
      <c r="B374" s="157"/>
      <c r="C374" s="72" t="s">
        <v>852</v>
      </c>
      <c r="D374" s="168"/>
      <c r="E374" s="29"/>
      <c r="F374" s="161"/>
      <c r="G374" s="162"/>
      <c r="H374" s="28"/>
      <c r="I374" s="147"/>
      <c r="J374" s="67"/>
      <c r="K374" s="149"/>
      <c r="L374" s="69"/>
    </row>
    <row r="375" spans="1:12" ht="15" customHeight="1">
      <c r="A375" s="52"/>
      <c r="B375" s="151"/>
      <c r="C375" s="152"/>
      <c r="D375" s="166"/>
      <c r="E375" s="152"/>
      <c r="F375" s="155"/>
      <c r="G375" s="156"/>
      <c r="H375" s="151"/>
      <c r="I375" s="137"/>
      <c r="J375" s="138"/>
      <c r="K375" s="61"/>
      <c r="L375" s="62"/>
    </row>
    <row r="376" spans="1:12" ht="15" customHeight="1">
      <c r="A376" s="53"/>
      <c r="B376" s="157"/>
      <c r="C376" s="72" t="s">
        <v>853</v>
      </c>
      <c r="D376" s="168"/>
      <c r="E376" s="169" t="s">
        <v>854</v>
      </c>
      <c r="F376" s="161"/>
      <c r="G376" s="162"/>
      <c r="H376" s="28" t="s">
        <v>706</v>
      </c>
      <c r="I376" s="147">
        <v>1</v>
      </c>
      <c r="J376" s="67"/>
      <c r="K376" s="149"/>
      <c r="L376" s="200"/>
    </row>
    <row r="377" spans="1:12" ht="15" customHeight="1">
      <c r="A377" s="52"/>
      <c r="B377" s="151"/>
      <c r="C377" s="152"/>
      <c r="D377" s="166"/>
      <c r="E377" s="152"/>
      <c r="F377" s="155"/>
      <c r="G377" s="156"/>
      <c r="H377" s="151"/>
      <c r="I377" s="137">
        <v>0</v>
      </c>
      <c r="J377" s="138"/>
      <c r="K377" s="61"/>
      <c r="L377" s="62"/>
    </row>
    <row r="378" spans="1:12" ht="15" customHeight="1">
      <c r="A378" s="53"/>
      <c r="B378" s="157"/>
      <c r="C378" s="72" t="s">
        <v>853</v>
      </c>
      <c r="D378" s="168"/>
      <c r="E378" s="29" t="s">
        <v>855</v>
      </c>
      <c r="F378" s="161"/>
      <c r="G378" s="162"/>
      <c r="H378" s="28" t="s">
        <v>706</v>
      </c>
      <c r="I378" s="147">
        <v>8</v>
      </c>
      <c r="J378" s="67"/>
      <c r="K378" s="149"/>
      <c r="L378" s="200"/>
    </row>
    <row r="379" spans="1:12" ht="15" customHeight="1">
      <c r="A379" s="52"/>
      <c r="B379" s="151"/>
      <c r="C379" s="152"/>
      <c r="D379" s="166"/>
      <c r="E379" s="152"/>
      <c r="F379" s="155"/>
      <c r="G379" s="156"/>
      <c r="H379" s="151"/>
      <c r="I379" s="137">
        <v>0</v>
      </c>
      <c r="J379" s="138"/>
      <c r="K379" s="61"/>
      <c r="L379" s="62"/>
    </row>
    <row r="380" spans="1:12" ht="15" customHeight="1">
      <c r="A380" s="53"/>
      <c r="B380" s="157"/>
      <c r="C380" s="72" t="s">
        <v>853</v>
      </c>
      <c r="D380" s="168"/>
      <c r="E380" s="29" t="s">
        <v>856</v>
      </c>
      <c r="F380" s="161"/>
      <c r="G380" s="162"/>
      <c r="H380" s="28" t="s">
        <v>706</v>
      </c>
      <c r="I380" s="147">
        <v>2</v>
      </c>
      <c r="J380" s="67"/>
      <c r="K380" s="149"/>
      <c r="L380" s="200"/>
    </row>
    <row r="381" spans="1:12" ht="15" customHeight="1">
      <c r="A381" s="52"/>
      <c r="B381" s="151"/>
      <c r="C381" s="152"/>
      <c r="D381" s="166"/>
      <c r="E381" s="152"/>
      <c r="F381" s="155"/>
      <c r="G381" s="156"/>
      <c r="H381" s="151"/>
      <c r="I381" s="137">
        <v>0</v>
      </c>
      <c r="J381" s="138"/>
      <c r="K381" s="61"/>
      <c r="L381" s="62"/>
    </row>
    <row r="382" spans="1:12" ht="15" customHeight="1">
      <c r="A382" s="53"/>
      <c r="B382" s="157"/>
      <c r="C382" s="72" t="s">
        <v>853</v>
      </c>
      <c r="D382" s="168"/>
      <c r="E382" s="169" t="s">
        <v>857</v>
      </c>
      <c r="F382" s="161"/>
      <c r="G382" s="162"/>
      <c r="H382" s="28" t="s">
        <v>706</v>
      </c>
      <c r="I382" s="147">
        <v>1</v>
      </c>
      <c r="J382" s="67"/>
      <c r="K382" s="149"/>
      <c r="L382" s="200"/>
    </row>
    <row r="383" spans="1:12" ht="15" customHeight="1">
      <c r="A383" s="52"/>
      <c r="B383" s="151"/>
      <c r="C383" s="152"/>
      <c r="D383" s="166"/>
      <c r="E383" s="152"/>
      <c r="F383" s="155"/>
      <c r="G383" s="156"/>
      <c r="H383" s="151"/>
      <c r="I383" s="137">
        <v>0</v>
      </c>
      <c r="J383" s="138"/>
      <c r="K383" s="61"/>
      <c r="L383" s="62"/>
    </row>
    <row r="384" spans="1:12" ht="15" customHeight="1">
      <c r="A384" s="53"/>
      <c r="B384" s="157"/>
      <c r="C384" s="72" t="s">
        <v>853</v>
      </c>
      <c r="D384" s="168"/>
      <c r="E384" s="169" t="s">
        <v>858</v>
      </c>
      <c r="F384" s="161"/>
      <c r="G384" s="162"/>
      <c r="H384" s="28" t="s">
        <v>706</v>
      </c>
      <c r="I384" s="147">
        <v>2</v>
      </c>
      <c r="J384" s="67"/>
      <c r="K384" s="149"/>
      <c r="L384" s="200"/>
    </row>
    <row r="385" spans="1:12" ht="15" customHeight="1">
      <c r="A385" s="52"/>
      <c r="B385" s="151"/>
      <c r="C385" s="152"/>
      <c r="D385" s="166"/>
      <c r="E385" s="152"/>
      <c r="F385" s="155"/>
      <c r="G385" s="156"/>
      <c r="H385" s="151"/>
      <c r="I385" s="137"/>
      <c r="J385" s="138"/>
      <c r="K385" s="61"/>
      <c r="L385" s="62"/>
    </row>
    <row r="386" spans="1:12" ht="15" customHeight="1">
      <c r="A386" s="53"/>
      <c r="B386" s="157"/>
      <c r="C386" s="72" t="s">
        <v>853</v>
      </c>
      <c r="D386" s="168"/>
      <c r="E386" s="169" t="s">
        <v>859</v>
      </c>
      <c r="F386" s="161"/>
      <c r="G386" s="162"/>
      <c r="H386" s="28" t="s">
        <v>706</v>
      </c>
      <c r="I386" s="147">
        <v>1</v>
      </c>
      <c r="J386" s="67"/>
      <c r="K386" s="149"/>
      <c r="L386" s="200"/>
    </row>
    <row r="387" spans="1:12" ht="15" customHeight="1">
      <c r="A387" s="52"/>
      <c r="B387" s="24"/>
      <c r="C387" s="152"/>
      <c r="D387" s="166"/>
      <c r="E387" s="152"/>
      <c r="F387" s="155"/>
      <c r="G387" s="156"/>
      <c r="H387" s="151"/>
      <c r="I387" s="137"/>
      <c r="J387" s="138"/>
      <c r="K387" s="61"/>
      <c r="L387" s="62"/>
    </row>
    <row r="388" spans="1:12" ht="15" customHeight="1">
      <c r="A388" s="53"/>
      <c r="B388" s="28"/>
      <c r="C388" s="72" t="s">
        <v>853</v>
      </c>
      <c r="D388" s="168"/>
      <c r="E388" s="169" t="s">
        <v>860</v>
      </c>
      <c r="F388" s="161"/>
      <c r="G388" s="162"/>
      <c r="H388" s="28" t="s">
        <v>706</v>
      </c>
      <c r="I388" s="147">
        <v>1</v>
      </c>
      <c r="J388" s="67"/>
      <c r="K388" s="149"/>
      <c r="L388" s="200"/>
    </row>
    <row r="389" spans="1:12" ht="15" customHeight="1">
      <c r="A389" s="52"/>
      <c r="B389" s="24"/>
      <c r="C389" s="152"/>
      <c r="D389" s="166"/>
      <c r="E389" s="152"/>
      <c r="F389" s="155"/>
      <c r="G389" s="156"/>
      <c r="H389" s="151"/>
      <c r="I389" s="137"/>
      <c r="J389" s="138"/>
      <c r="K389" s="139"/>
      <c r="L389" s="62"/>
    </row>
    <row r="390" spans="1:12" ht="15" customHeight="1">
      <c r="A390" s="53"/>
      <c r="B390" s="28"/>
      <c r="C390" s="72" t="s">
        <v>853</v>
      </c>
      <c r="D390" s="168"/>
      <c r="E390" s="169" t="s">
        <v>861</v>
      </c>
      <c r="F390" s="161"/>
      <c r="G390" s="162"/>
      <c r="H390" s="28" t="s">
        <v>706</v>
      </c>
      <c r="I390" s="147">
        <v>1</v>
      </c>
      <c r="J390" s="67"/>
      <c r="K390" s="149"/>
      <c r="L390" s="200"/>
    </row>
    <row r="391" spans="1:12" ht="15" customHeight="1">
      <c r="A391" s="52"/>
      <c r="B391" s="24"/>
      <c r="C391" s="152"/>
      <c r="D391" s="166"/>
      <c r="E391" s="152"/>
      <c r="F391" s="155"/>
      <c r="G391" s="156"/>
      <c r="H391" s="151"/>
      <c r="I391" s="137">
        <v>0</v>
      </c>
      <c r="J391" s="138"/>
      <c r="K391" s="139"/>
      <c r="L391" s="62"/>
    </row>
    <row r="392" spans="1:12" ht="15" customHeight="1">
      <c r="A392" s="53"/>
      <c r="B392" s="28"/>
      <c r="C392" s="72" t="s">
        <v>853</v>
      </c>
      <c r="D392" s="168"/>
      <c r="E392" s="169" t="s">
        <v>862</v>
      </c>
      <c r="F392" s="161"/>
      <c r="G392" s="162"/>
      <c r="H392" s="157" t="s">
        <v>271</v>
      </c>
      <c r="I392" s="147">
        <v>1</v>
      </c>
      <c r="J392" s="67"/>
      <c r="K392" s="149"/>
      <c r="L392" s="200"/>
    </row>
    <row r="393" spans="1:12" ht="15" customHeight="1">
      <c r="A393" s="52"/>
      <c r="B393" s="24"/>
      <c r="C393" s="152"/>
      <c r="D393" s="166"/>
      <c r="E393" s="152"/>
      <c r="F393" s="155"/>
      <c r="G393" s="156"/>
      <c r="H393" s="151"/>
      <c r="I393" s="137">
        <v>0</v>
      </c>
      <c r="J393" s="138"/>
      <c r="K393" s="139"/>
      <c r="L393" s="62"/>
    </row>
    <row r="394" spans="1:12" ht="15" customHeight="1">
      <c r="A394" s="53"/>
      <c r="B394" s="28"/>
      <c r="C394" s="72" t="s">
        <v>853</v>
      </c>
      <c r="D394" s="168"/>
      <c r="E394" s="169" t="s">
        <v>863</v>
      </c>
      <c r="F394" s="161"/>
      <c r="G394" s="162"/>
      <c r="H394" s="157" t="s">
        <v>271</v>
      </c>
      <c r="I394" s="147">
        <v>1</v>
      </c>
      <c r="J394" s="67"/>
      <c r="K394" s="149"/>
      <c r="L394" s="200"/>
    </row>
    <row r="395" spans="1:12" ht="15" customHeight="1">
      <c r="A395" s="52"/>
      <c r="B395" s="24"/>
      <c r="C395" s="152"/>
      <c r="D395" s="82"/>
      <c r="E395" s="25"/>
      <c r="F395" s="26"/>
      <c r="G395" s="27"/>
      <c r="H395" s="151"/>
      <c r="I395" s="137">
        <v>0</v>
      </c>
      <c r="J395" s="138"/>
      <c r="K395" s="139"/>
      <c r="L395" s="62"/>
    </row>
    <row r="396" spans="1:12" ht="15" customHeight="1">
      <c r="A396" s="53"/>
      <c r="B396" s="28"/>
      <c r="C396" s="72" t="s">
        <v>853</v>
      </c>
      <c r="D396" s="83"/>
      <c r="E396" s="29" t="s">
        <v>864</v>
      </c>
      <c r="F396" s="30"/>
      <c r="G396" s="31"/>
      <c r="H396" s="157" t="s">
        <v>271</v>
      </c>
      <c r="I396" s="147">
        <v>1</v>
      </c>
      <c r="J396" s="67"/>
      <c r="K396" s="149"/>
      <c r="L396" s="200"/>
    </row>
    <row r="397" spans="1:12" ht="15" customHeight="1">
      <c r="A397" s="52"/>
      <c r="B397" s="24"/>
      <c r="C397" s="152"/>
      <c r="D397" s="82"/>
      <c r="E397" s="25"/>
      <c r="F397" s="26"/>
      <c r="G397" s="27"/>
      <c r="H397" s="151"/>
      <c r="I397" s="137">
        <v>0</v>
      </c>
      <c r="J397" s="138"/>
      <c r="K397" s="139"/>
      <c r="L397" s="62"/>
    </row>
    <row r="398" spans="1:12" ht="15" customHeight="1">
      <c r="A398" s="53"/>
      <c r="B398" s="28"/>
      <c r="C398" s="72" t="s">
        <v>853</v>
      </c>
      <c r="D398" s="83"/>
      <c r="E398" s="29" t="s">
        <v>865</v>
      </c>
      <c r="F398" s="30"/>
      <c r="G398" s="31"/>
      <c r="H398" s="157" t="s">
        <v>271</v>
      </c>
      <c r="I398" s="147">
        <v>1</v>
      </c>
      <c r="J398" s="67"/>
      <c r="K398" s="149"/>
      <c r="L398" s="200"/>
    </row>
    <row r="399" spans="1:12" ht="15" customHeight="1">
      <c r="A399" s="52"/>
      <c r="B399" s="24"/>
      <c r="C399" s="152"/>
      <c r="D399" s="82"/>
      <c r="E399" s="25"/>
      <c r="F399" s="26"/>
      <c r="G399" s="27"/>
      <c r="H399" s="151"/>
      <c r="I399" s="137">
        <v>0</v>
      </c>
      <c r="J399" s="138"/>
      <c r="K399" s="139"/>
      <c r="L399" s="62"/>
    </row>
    <row r="400" spans="1:12" ht="15" customHeight="1">
      <c r="A400" s="53"/>
      <c r="B400" s="28"/>
      <c r="C400" s="72" t="s">
        <v>853</v>
      </c>
      <c r="D400" s="83"/>
      <c r="E400" s="29" t="s">
        <v>866</v>
      </c>
      <c r="F400" s="30"/>
      <c r="G400" s="31"/>
      <c r="H400" s="157" t="s">
        <v>271</v>
      </c>
      <c r="I400" s="147">
        <v>1</v>
      </c>
      <c r="J400" s="67"/>
      <c r="K400" s="149"/>
      <c r="L400" s="200"/>
    </row>
    <row r="401" spans="1:12" ht="15" customHeight="1">
      <c r="A401" s="52"/>
      <c r="B401" s="151"/>
      <c r="C401" s="152"/>
      <c r="D401" s="166"/>
      <c r="E401" s="152"/>
      <c r="F401" s="155"/>
      <c r="G401" s="156"/>
      <c r="H401" s="151"/>
      <c r="I401" s="137"/>
      <c r="J401" s="138"/>
      <c r="K401" s="139"/>
      <c r="L401" s="140"/>
    </row>
    <row r="402" spans="1:12" ht="15" customHeight="1">
      <c r="A402" s="53"/>
      <c r="B402" s="157"/>
      <c r="C402" s="72" t="s">
        <v>867</v>
      </c>
      <c r="D402" s="168"/>
      <c r="E402" s="169"/>
      <c r="F402" s="161"/>
      <c r="G402" s="162"/>
      <c r="H402" s="28"/>
      <c r="I402" s="147"/>
      <c r="J402" s="67"/>
      <c r="K402" s="178"/>
      <c r="L402" s="150"/>
    </row>
    <row r="403" spans="1:12" ht="15" customHeight="1">
      <c r="A403" s="52"/>
      <c r="B403" s="151"/>
      <c r="C403" s="152"/>
      <c r="D403" s="166"/>
      <c r="E403" s="152"/>
      <c r="F403" s="155"/>
      <c r="G403" s="156"/>
      <c r="H403" s="151"/>
      <c r="I403" s="137"/>
      <c r="J403" s="138"/>
      <c r="K403" s="139"/>
      <c r="L403" s="140"/>
    </row>
    <row r="404" spans="1:12" ht="15" customHeight="1">
      <c r="A404" s="53"/>
      <c r="B404" s="157"/>
      <c r="C404" s="158"/>
      <c r="D404" s="168"/>
      <c r="E404" s="169"/>
      <c r="F404" s="161"/>
      <c r="G404" s="162"/>
      <c r="H404" s="157"/>
      <c r="I404" s="147"/>
      <c r="J404" s="67"/>
      <c r="K404" s="149"/>
      <c r="L404" s="150"/>
    </row>
    <row r="405" spans="1:12" ht="15" customHeight="1">
      <c r="A405" s="52"/>
      <c r="B405" s="151"/>
      <c r="C405" s="25"/>
      <c r="D405" s="82"/>
      <c r="E405" s="25"/>
      <c r="F405" s="26"/>
      <c r="G405" s="27"/>
      <c r="H405" s="24"/>
      <c r="I405" s="59"/>
      <c r="J405" s="138"/>
      <c r="K405" s="61"/>
      <c r="L405" s="62"/>
    </row>
    <row r="406" spans="1:12" ht="15" customHeight="1">
      <c r="A406" s="53"/>
      <c r="B406" s="157"/>
      <c r="C406" s="72"/>
      <c r="D406" s="83"/>
      <c r="E406" s="29"/>
      <c r="F406" s="30"/>
      <c r="G406" s="31"/>
      <c r="H406" s="28"/>
      <c r="I406" s="66"/>
      <c r="J406" s="67"/>
      <c r="K406" s="149"/>
      <c r="L406" s="69"/>
    </row>
    <row r="407" spans="1:12" ht="15" customHeight="1">
      <c r="A407" s="52"/>
      <c r="B407" s="151"/>
      <c r="C407" s="25"/>
      <c r="D407" s="82"/>
      <c r="E407" s="25"/>
      <c r="F407" s="26"/>
      <c r="G407" s="27"/>
      <c r="H407" s="24"/>
      <c r="I407" s="59"/>
      <c r="J407" s="138"/>
      <c r="K407" s="61"/>
      <c r="L407" s="62"/>
    </row>
    <row r="408" spans="1:12" ht="15" customHeight="1">
      <c r="A408" s="53"/>
      <c r="B408" s="157"/>
      <c r="C408" s="72"/>
      <c r="D408" s="83"/>
      <c r="E408" s="29"/>
      <c r="F408" s="30"/>
      <c r="G408" s="31"/>
      <c r="H408" s="28"/>
      <c r="I408" s="66"/>
      <c r="J408" s="67"/>
      <c r="K408" s="149"/>
      <c r="L408" s="69"/>
    </row>
    <row r="409" spans="1:12" ht="15" customHeight="1">
      <c r="A409" s="52"/>
      <c r="B409" s="151"/>
      <c r="C409" s="25"/>
      <c r="D409" s="82"/>
      <c r="E409" s="25"/>
      <c r="F409" s="26"/>
      <c r="G409" s="27"/>
      <c r="H409" s="24"/>
      <c r="I409" s="59"/>
      <c r="J409" s="138"/>
      <c r="K409" s="61"/>
      <c r="L409" s="62"/>
    </row>
    <row r="410" spans="1:12" ht="15" customHeight="1">
      <c r="A410" s="53"/>
      <c r="B410" s="157"/>
      <c r="C410" s="72"/>
      <c r="D410" s="83"/>
      <c r="E410" s="29"/>
      <c r="F410" s="30"/>
      <c r="G410" s="31"/>
      <c r="H410" s="28"/>
      <c r="I410" s="66"/>
      <c r="J410" s="67"/>
      <c r="K410" s="149"/>
      <c r="L410" s="69"/>
    </row>
    <row r="411" spans="1:12" ht="15" customHeight="1">
      <c r="A411" s="52"/>
      <c r="B411" s="151"/>
      <c r="C411" s="25"/>
      <c r="D411" s="82"/>
      <c r="E411" s="25"/>
      <c r="F411" s="26"/>
      <c r="G411" s="27"/>
      <c r="H411" s="24"/>
      <c r="I411" s="59"/>
      <c r="J411" s="138"/>
      <c r="K411" s="61"/>
      <c r="L411" s="62"/>
    </row>
    <row r="412" spans="1:12" ht="15" customHeight="1">
      <c r="A412" s="53"/>
      <c r="B412" s="157"/>
      <c r="C412" s="72"/>
      <c r="D412" s="83"/>
      <c r="E412" s="29"/>
      <c r="F412" s="30"/>
      <c r="G412" s="31"/>
      <c r="H412" s="28"/>
      <c r="I412" s="66"/>
      <c r="J412" s="67"/>
      <c r="K412" s="149"/>
      <c r="L412" s="69"/>
    </row>
    <row r="413" spans="1:12" ht="15" customHeight="1">
      <c r="A413" s="52"/>
      <c r="B413" s="151"/>
      <c r="C413" s="25"/>
      <c r="D413" s="82"/>
      <c r="E413" s="25"/>
      <c r="F413" s="26"/>
      <c r="G413" s="27"/>
      <c r="H413" s="24"/>
      <c r="I413" s="59"/>
      <c r="J413" s="138"/>
      <c r="K413" s="61"/>
      <c r="L413" s="62"/>
    </row>
    <row r="414" spans="1:12" ht="15" customHeight="1">
      <c r="A414" s="53"/>
      <c r="B414" s="157"/>
      <c r="C414" s="72"/>
      <c r="D414" s="83"/>
      <c r="E414" s="29"/>
      <c r="F414" s="30"/>
      <c r="G414" s="31"/>
      <c r="H414" s="28"/>
      <c r="I414" s="66"/>
      <c r="J414" s="67"/>
      <c r="K414" s="149"/>
      <c r="L414" s="69"/>
    </row>
    <row r="415" spans="1:12" ht="15" customHeight="1">
      <c r="A415" s="52"/>
      <c r="B415" s="151"/>
      <c r="C415" s="152"/>
      <c r="D415" s="166"/>
      <c r="E415" s="152"/>
      <c r="F415" s="155"/>
      <c r="G415" s="156"/>
      <c r="H415" s="151"/>
      <c r="I415" s="137"/>
      <c r="J415" s="138"/>
      <c r="K415" s="139"/>
      <c r="L415" s="140"/>
    </row>
    <row r="416" spans="1:12" ht="15" customHeight="1">
      <c r="A416" s="53"/>
      <c r="B416" s="157"/>
      <c r="C416" s="72"/>
      <c r="D416" s="168"/>
      <c r="E416" s="169"/>
      <c r="F416" s="161"/>
      <c r="G416" s="162"/>
      <c r="H416" s="157"/>
      <c r="I416" s="147"/>
      <c r="J416" s="67"/>
      <c r="K416" s="149"/>
      <c r="L416" s="150"/>
    </row>
    <row r="417" spans="1:14" ht="15" customHeight="1">
      <c r="A417" s="52"/>
      <c r="B417" s="151"/>
      <c r="C417" s="152"/>
      <c r="D417" s="166"/>
      <c r="E417" s="152"/>
      <c r="F417" s="155"/>
      <c r="G417" s="156"/>
      <c r="H417" s="151"/>
      <c r="I417" s="137"/>
      <c r="J417" s="138"/>
      <c r="K417" s="139"/>
      <c r="L417" s="140"/>
    </row>
    <row r="418" spans="1:14" ht="15" customHeight="1">
      <c r="A418" s="53"/>
      <c r="B418" s="28" t="s">
        <v>827</v>
      </c>
      <c r="C418" s="169" t="s">
        <v>702</v>
      </c>
      <c r="D418" s="168"/>
      <c r="E418" s="169"/>
      <c r="F418" s="161"/>
      <c r="G418" s="162"/>
      <c r="H418" s="157"/>
      <c r="I418" s="147"/>
      <c r="J418" s="67"/>
      <c r="K418" s="149"/>
      <c r="L418" s="150"/>
    </row>
    <row r="419" spans="1:14" s="180" customFormat="1" ht="15" customHeight="1">
      <c r="A419" s="179"/>
      <c r="B419" s="151"/>
      <c r="C419" s="152"/>
      <c r="D419" s="166"/>
      <c r="E419" s="152"/>
      <c r="F419" s="155"/>
      <c r="G419" s="156"/>
      <c r="H419" s="151"/>
      <c r="I419" s="137"/>
      <c r="J419" s="138"/>
      <c r="K419" s="139"/>
      <c r="L419" s="140"/>
      <c r="N419" s="4"/>
    </row>
    <row r="420" spans="1:14" s="180" customFormat="1" ht="15" customHeight="1">
      <c r="A420" s="181"/>
      <c r="B420" s="157" t="s">
        <v>868</v>
      </c>
      <c r="C420" s="158" t="s">
        <v>692</v>
      </c>
      <c r="D420" s="168"/>
      <c r="E420" s="169"/>
      <c r="F420" s="161"/>
      <c r="G420" s="162"/>
      <c r="H420" s="157"/>
      <c r="I420" s="147"/>
      <c r="J420" s="67"/>
      <c r="K420" s="149"/>
      <c r="L420" s="150"/>
      <c r="N420" s="4"/>
    </row>
    <row r="421" spans="1:14" s="180" customFormat="1" ht="15" customHeight="1">
      <c r="A421" s="179"/>
      <c r="B421" s="151"/>
      <c r="C421" s="152"/>
      <c r="D421" s="166"/>
      <c r="E421" s="152"/>
      <c r="F421" s="155"/>
      <c r="G421" s="156"/>
      <c r="H421" s="151"/>
      <c r="I421" s="137"/>
      <c r="J421" s="138"/>
      <c r="K421" s="139"/>
      <c r="L421" s="62"/>
      <c r="N421" s="4"/>
    </row>
    <row r="422" spans="1:14" s="180" customFormat="1" ht="15" customHeight="1">
      <c r="A422" s="181"/>
      <c r="B422" s="157"/>
      <c r="C422" s="158" t="s">
        <v>869</v>
      </c>
      <c r="D422" s="168"/>
      <c r="E422" s="169" t="s">
        <v>870</v>
      </c>
      <c r="F422" s="161"/>
      <c r="G422" s="162"/>
      <c r="H422" s="157" t="s">
        <v>271</v>
      </c>
      <c r="I422" s="147">
        <v>16</v>
      </c>
      <c r="J422" s="67"/>
      <c r="K422" s="149"/>
      <c r="L422" s="200"/>
      <c r="N422" s="4"/>
    </row>
    <row r="423" spans="1:14" s="180" customFormat="1" ht="15" customHeight="1">
      <c r="A423" s="179"/>
      <c r="B423" s="151"/>
      <c r="C423" s="152"/>
      <c r="D423" s="166"/>
      <c r="E423" s="152"/>
      <c r="F423" s="155"/>
      <c r="G423" s="156"/>
      <c r="H423" s="151"/>
      <c r="I423" s="137"/>
      <c r="J423" s="138"/>
      <c r="K423" s="139"/>
      <c r="L423" s="62"/>
      <c r="N423" s="4"/>
    </row>
    <row r="424" spans="1:14" s="180" customFormat="1" ht="15" customHeight="1">
      <c r="A424" s="181"/>
      <c r="B424" s="157"/>
      <c r="C424" s="158" t="s">
        <v>869</v>
      </c>
      <c r="D424" s="168"/>
      <c r="E424" s="169" t="s">
        <v>871</v>
      </c>
      <c r="F424" s="161"/>
      <c r="G424" s="162"/>
      <c r="H424" s="157" t="s">
        <v>271</v>
      </c>
      <c r="I424" s="147">
        <v>172</v>
      </c>
      <c r="J424" s="67"/>
      <c r="K424" s="149"/>
      <c r="L424" s="200"/>
      <c r="N424" s="4"/>
    </row>
    <row r="425" spans="1:14" s="180" customFormat="1" ht="15" customHeight="1">
      <c r="A425" s="179"/>
      <c r="B425" s="151"/>
      <c r="C425" s="152"/>
      <c r="D425" s="166"/>
      <c r="E425" s="152"/>
      <c r="F425" s="155"/>
      <c r="G425" s="156"/>
      <c r="H425" s="151"/>
      <c r="I425" s="137"/>
      <c r="J425" s="138"/>
      <c r="K425" s="139"/>
      <c r="L425" s="62"/>
      <c r="N425" s="4"/>
    </row>
    <row r="426" spans="1:14" s="180" customFormat="1" ht="15" customHeight="1">
      <c r="A426" s="181"/>
      <c r="B426" s="157"/>
      <c r="C426" s="158" t="s">
        <v>869</v>
      </c>
      <c r="D426" s="168"/>
      <c r="E426" s="169" t="s">
        <v>872</v>
      </c>
      <c r="F426" s="161"/>
      <c r="G426" s="162"/>
      <c r="H426" s="157" t="s">
        <v>271</v>
      </c>
      <c r="I426" s="147">
        <v>6</v>
      </c>
      <c r="J426" s="67"/>
      <c r="K426" s="149"/>
      <c r="L426" s="200"/>
      <c r="N426" s="4"/>
    </row>
    <row r="427" spans="1:14" s="180" customFormat="1" ht="15" customHeight="1">
      <c r="A427" s="179"/>
      <c r="B427" s="151"/>
      <c r="C427" s="152"/>
      <c r="D427" s="166"/>
      <c r="E427" s="152"/>
      <c r="F427" s="155"/>
      <c r="G427" s="156"/>
      <c r="H427" s="151"/>
      <c r="I427" s="137"/>
      <c r="J427" s="138"/>
      <c r="K427" s="139"/>
      <c r="L427" s="62"/>
      <c r="N427" s="4"/>
    </row>
    <row r="428" spans="1:14" s="180" customFormat="1" ht="15" customHeight="1">
      <c r="A428" s="181"/>
      <c r="B428" s="157"/>
      <c r="C428" s="158" t="s">
        <v>869</v>
      </c>
      <c r="D428" s="168"/>
      <c r="E428" s="169" t="s">
        <v>873</v>
      </c>
      <c r="F428" s="161"/>
      <c r="G428" s="162"/>
      <c r="H428" s="157" t="s">
        <v>271</v>
      </c>
      <c r="I428" s="147">
        <v>7</v>
      </c>
      <c r="J428" s="67"/>
      <c r="K428" s="149"/>
      <c r="L428" s="200"/>
      <c r="N428" s="4"/>
    </row>
    <row r="429" spans="1:14" s="180" customFormat="1" ht="15" customHeight="1">
      <c r="A429" s="179"/>
      <c r="B429" s="151"/>
      <c r="C429" s="152"/>
      <c r="D429" s="166"/>
      <c r="E429" s="152"/>
      <c r="F429" s="155"/>
      <c r="G429" s="156"/>
      <c r="H429" s="151"/>
      <c r="I429" s="137"/>
      <c r="J429" s="138"/>
      <c r="K429" s="139"/>
      <c r="L429" s="62"/>
      <c r="N429" s="4"/>
    </row>
    <row r="430" spans="1:14" s="180" customFormat="1" ht="15" customHeight="1">
      <c r="A430" s="181"/>
      <c r="B430" s="157"/>
      <c r="C430" s="158" t="s">
        <v>869</v>
      </c>
      <c r="D430" s="168"/>
      <c r="E430" s="169" t="s">
        <v>874</v>
      </c>
      <c r="F430" s="161"/>
      <c r="G430" s="162"/>
      <c r="H430" s="157" t="s">
        <v>271</v>
      </c>
      <c r="I430" s="147">
        <v>1</v>
      </c>
      <c r="J430" s="67"/>
      <c r="K430" s="149"/>
      <c r="L430" s="200"/>
      <c r="N430" s="4"/>
    </row>
    <row r="431" spans="1:14" s="180" customFormat="1" ht="15" customHeight="1">
      <c r="A431" s="179"/>
      <c r="B431" s="151"/>
      <c r="C431" s="152"/>
      <c r="D431" s="166"/>
      <c r="E431" s="152"/>
      <c r="F431" s="155"/>
      <c r="G431" s="156"/>
      <c r="H431" s="151"/>
      <c r="I431" s="137"/>
      <c r="J431" s="138"/>
      <c r="K431" s="139"/>
      <c r="L431" s="62"/>
      <c r="N431" s="4"/>
    </row>
    <row r="432" spans="1:14" s="180" customFormat="1" ht="15" customHeight="1">
      <c r="A432" s="181"/>
      <c r="B432" s="157"/>
      <c r="C432" s="158" t="s">
        <v>869</v>
      </c>
      <c r="D432" s="168"/>
      <c r="E432" s="169" t="s">
        <v>875</v>
      </c>
      <c r="F432" s="161"/>
      <c r="G432" s="162"/>
      <c r="H432" s="157" t="s">
        <v>271</v>
      </c>
      <c r="I432" s="147">
        <v>1</v>
      </c>
      <c r="J432" s="67"/>
      <c r="K432" s="149"/>
      <c r="L432" s="200"/>
      <c r="N432" s="4"/>
    </row>
    <row r="433" spans="1:14" s="180" customFormat="1" ht="15" customHeight="1">
      <c r="A433" s="179"/>
      <c r="B433" s="151"/>
      <c r="C433" s="152"/>
      <c r="D433" s="166"/>
      <c r="E433" s="152"/>
      <c r="F433" s="155"/>
      <c r="G433" s="156"/>
      <c r="H433" s="151"/>
      <c r="I433" s="137"/>
      <c r="J433" s="138"/>
      <c r="K433" s="139"/>
      <c r="L433" s="62"/>
      <c r="N433" s="4"/>
    </row>
    <row r="434" spans="1:14" s="180" customFormat="1" ht="15" customHeight="1">
      <c r="A434" s="181"/>
      <c r="B434" s="157"/>
      <c r="C434" s="158" t="s">
        <v>869</v>
      </c>
      <c r="D434" s="168"/>
      <c r="E434" s="169" t="s">
        <v>876</v>
      </c>
      <c r="F434" s="161"/>
      <c r="G434" s="162"/>
      <c r="H434" s="157" t="s">
        <v>271</v>
      </c>
      <c r="I434" s="147">
        <v>6</v>
      </c>
      <c r="J434" s="67"/>
      <c r="K434" s="149"/>
      <c r="L434" s="200"/>
      <c r="N434" s="4"/>
    </row>
    <row r="435" spans="1:14" s="180" customFormat="1" ht="15" customHeight="1">
      <c r="A435" s="179"/>
      <c r="B435" s="151"/>
      <c r="C435" s="152"/>
      <c r="D435" s="166"/>
      <c r="E435" s="152"/>
      <c r="F435" s="155"/>
      <c r="G435" s="156"/>
      <c r="H435" s="151"/>
      <c r="I435" s="137"/>
      <c r="J435" s="138"/>
      <c r="K435" s="139"/>
      <c r="L435" s="62"/>
      <c r="N435" s="4"/>
    </row>
    <row r="436" spans="1:14" s="180" customFormat="1" ht="15" customHeight="1">
      <c r="A436" s="181"/>
      <c r="B436" s="157"/>
      <c r="C436" s="158" t="s">
        <v>869</v>
      </c>
      <c r="D436" s="168"/>
      <c r="E436" s="169" t="s">
        <v>877</v>
      </c>
      <c r="F436" s="161"/>
      <c r="G436" s="162"/>
      <c r="H436" s="157" t="s">
        <v>271</v>
      </c>
      <c r="I436" s="147">
        <v>22</v>
      </c>
      <c r="J436" s="67"/>
      <c r="K436" s="149"/>
      <c r="L436" s="200"/>
      <c r="N436" s="4"/>
    </row>
    <row r="437" spans="1:14" s="180" customFormat="1" ht="15" customHeight="1">
      <c r="A437" s="179"/>
      <c r="B437" s="151"/>
      <c r="C437" s="152"/>
      <c r="D437" s="166"/>
      <c r="E437" s="152"/>
      <c r="F437" s="155"/>
      <c r="G437" s="156"/>
      <c r="H437" s="151"/>
      <c r="I437" s="137"/>
      <c r="J437" s="138"/>
      <c r="K437" s="139"/>
      <c r="L437" s="62"/>
      <c r="N437" s="4"/>
    </row>
    <row r="438" spans="1:14" s="180" customFormat="1" ht="15" customHeight="1">
      <c r="A438" s="181"/>
      <c r="B438" s="157"/>
      <c r="C438" s="158" t="s">
        <v>869</v>
      </c>
      <c r="D438" s="168"/>
      <c r="E438" s="169" t="s">
        <v>878</v>
      </c>
      <c r="F438" s="161"/>
      <c r="G438" s="162"/>
      <c r="H438" s="157" t="s">
        <v>271</v>
      </c>
      <c r="I438" s="147">
        <v>1</v>
      </c>
      <c r="J438" s="67"/>
      <c r="K438" s="149"/>
      <c r="L438" s="200"/>
      <c r="N438" s="4"/>
    </row>
    <row r="439" spans="1:14" s="180" customFormat="1" ht="15" customHeight="1">
      <c r="A439" s="179"/>
      <c r="B439" s="151"/>
      <c r="C439" s="152"/>
      <c r="D439" s="166"/>
      <c r="E439" s="152"/>
      <c r="F439" s="155"/>
      <c r="G439" s="156"/>
      <c r="H439" s="151"/>
      <c r="I439" s="137"/>
      <c r="J439" s="138"/>
      <c r="K439" s="139"/>
      <c r="L439" s="62"/>
      <c r="N439" s="4"/>
    </row>
    <row r="440" spans="1:14" s="180" customFormat="1" ht="15" customHeight="1">
      <c r="A440" s="181"/>
      <c r="B440" s="157"/>
      <c r="C440" s="158" t="s">
        <v>869</v>
      </c>
      <c r="D440" s="168"/>
      <c r="E440" s="169" t="s">
        <v>879</v>
      </c>
      <c r="F440" s="161"/>
      <c r="G440" s="162"/>
      <c r="H440" s="157" t="s">
        <v>271</v>
      </c>
      <c r="I440" s="147">
        <v>56</v>
      </c>
      <c r="J440" s="67"/>
      <c r="K440" s="149"/>
      <c r="L440" s="200"/>
      <c r="N440" s="4"/>
    </row>
    <row r="441" spans="1:14" s="180" customFormat="1" ht="15" customHeight="1">
      <c r="A441" s="179"/>
      <c r="B441" s="151"/>
      <c r="C441" s="152"/>
      <c r="D441" s="166"/>
      <c r="E441" s="152"/>
      <c r="F441" s="155"/>
      <c r="G441" s="156"/>
      <c r="H441" s="151"/>
      <c r="I441" s="137"/>
      <c r="J441" s="138"/>
      <c r="K441" s="139"/>
      <c r="L441" s="62"/>
      <c r="N441" s="4"/>
    </row>
    <row r="442" spans="1:14" s="180" customFormat="1" ht="15" customHeight="1">
      <c r="A442" s="181"/>
      <c r="B442" s="157"/>
      <c r="C442" s="158" t="s">
        <v>869</v>
      </c>
      <c r="D442" s="168"/>
      <c r="E442" s="169" t="s">
        <v>880</v>
      </c>
      <c r="F442" s="161"/>
      <c r="G442" s="162"/>
      <c r="H442" s="157" t="s">
        <v>271</v>
      </c>
      <c r="I442" s="147">
        <v>42</v>
      </c>
      <c r="J442" s="67"/>
      <c r="K442" s="149"/>
      <c r="L442" s="200"/>
      <c r="N442" s="4"/>
    </row>
    <row r="443" spans="1:14" s="180" customFormat="1" ht="15" customHeight="1">
      <c r="A443" s="179"/>
      <c r="B443" s="151"/>
      <c r="C443" s="152"/>
      <c r="D443" s="166"/>
      <c r="E443" s="152"/>
      <c r="F443" s="155"/>
      <c r="G443" s="156"/>
      <c r="H443" s="151"/>
      <c r="I443" s="137"/>
      <c r="J443" s="138"/>
      <c r="K443" s="139"/>
      <c r="L443" s="62"/>
      <c r="N443" s="4"/>
    </row>
    <row r="444" spans="1:14" s="180" customFormat="1" ht="15" customHeight="1">
      <c r="A444" s="181"/>
      <c r="B444" s="157"/>
      <c r="C444" s="158" t="s">
        <v>869</v>
      </c>
      <c r="D444" s="168"/>
      <c r="E444" s="169" t="s">
        <v>881</v>
      </c>
      <c r="F444" s="161"/>
      <c r="G444" s="162"/>
      <c r="H444" s="157" t="s">
        <v>271</v>
      </c>
      <c r="I444" s="147">
        <v>92</v>
      </c>
      <c r="J444" s="67"/>
      <c r="K444" s="149"/>
      <c r="L444" s="200"/>
      <c r="N444" s="4"/>
    </row>
    <row r="445" spans="1:14" s="180" customFormat="1" ht="15" customHeight="1">
      <c r="A445" s="179"/>
      <c r="B445" s="151"/>
      <c r="C445" s="152"/>
      <c r="D445" s="166"/>
      <c r="E445" s="152"/>
      <c r="F445" s="155"/>
      <c r="G445" s="156"/>
      <c r="H445" s="151"/>
      <c r="I445" s="137"/>
      <c r="J445" s="138"/>
      <c r="K445" s="139"/>
      <c r="L445" s="62"/>
      <c r="N445" s="4"/>
    </row>
    <row r="446" spans="1:14" s="180" customFormat="1" ht="15" customHeight="1">
      <c r="A446" s="181"/>
      <c r="B446" s="157"/>
      <c r="C446" s="158" t="s">
        <v>869</v>
      </c>
      <c r="D446" s="168"/>
      <c r="E446" s="169" t="s">
        <v>882</v>
      </c>
      <c r="F446" s="161"/>
      <c r="G446" s="162"/>
      <c r="H446" s="157" t="s">
        <v>271</v>
      </c>
      <c r="I446" s="147">
        <v>11</v>
      </c>
      <c r="J446" s="67"/>
      <c r="K446" s="149"/>
      <c r="L446" s="200"/>
      <c r="N446" s="4"/>
    </row>
    <row r="447" spans="1:14" s="180" customFormat="1" ht="15" customHeight="1">
      <c r="A447" s="179"/>
      <c r="B447" s="151"/>
      <c r="C447" s="152"/>
      <c r="D447" s="166"/>
      <c r="E447" s="152"/>
      <c r="F447" s="155"/>
      <c r="G447" s="156"/>
      <c r="H447" s="151"/>
      <c r="I447" s="137"/>
      <c r="J447" s="138"/>
      <c r="K447" s="139"/>
      <c r="L447" s="62"/>
      <c r="N447" s="4"/>
    </row>
    <row r="448" spans="1:14" s="180" customFormat="1" ht="15" customHeight="1">
      <c r="A448" s="181"/>
      <c r="B448" s="157"/>
      <c r="C448" s="158" t="s">
        <v>869</v>
      </c>
      <c r="D448" s="168"/>
      <c r="E448" s="169" t="s">
        <v>883</v>
      </c>
      <c r="F448" s="161"/>
      <c r="G448" s="162"/>
      <c r="H448" s="157" t="s">
        <v>271</v>
      </c>
      <c r="I448" s="147">
        <v>15</v>
      </c>
      <c r="J448" s="67"/>
      <c r="K448" s="149"/>
      <c r="L448" s="200"/>
      <c r="N448" s="4"/>
    </row>
    <row r="449" spans="1:14" s="180" customFormat="1" ht="15" customHeight="1">
      <c r="A449" s="179"/>
      <c r="B449" s="151"/>
      <c r="C449" s="152"/>
      <c r="D449" s="166"/>
      <c r="E449" s="152"/>
      <c r="F449" s="155"/>
      <c r="G449" s="156"/>
      <c r="H449" s="151"/>
      <c r="I449" s="171"/>
      <c r="J449" s="138"/>
      <c r="K449" s="139"/>
      <c r="L449" s="62"/>
      <c r="N449" s="4"/>
    </row>
    <row r="450" spans="1:14" s="180" customFormat="1" ht="15" customHeight="1">
      <c r="A450" s="181"/>
      <c r="B450" s="157"/>
      <c r="C450" s="158" t="s">
        <v>869</v>
      </c>
      <c r="D450" s="168"/>
      <c r="E450" s="169" t="s">
        <v>884</v>
      </c>
      <c r="F450" s="161"/>
      <c r="G450" s="162"/>
      <c r="H450" s="157" t="s">
        <v>271</v>
      </c>
      <c r="I450" s="174">
        <v>5</v>
      </c>
      <c r="J450" s="67"/>
      <c r="K450" s="149"/>
      <c r="L450" s="200"/>
      <c r="N450" s="4"/>
    </row>
    <row r="451" spans="1:14" s="180" customFormat="1" ht="15" customHeight="1">
      <c r="A451" s="179"/>
      <c r="B451" s="151"/>
      <c r="C451" s="152"/>
      <c r="D451" s="166"/>
      <c r="E451" s="152"/>
      <c r="F451" s="155"/>
      <c r="G451" s="156"/>
      <c r="H451" s="151"/>
      <c r="I451" s="137"/>
      <c r="J451" s="138"/>
      <c r="K451" s="139"/>
      <c r="L451" s="62"/>
      <c r="N451" s="4"/>
    </row>
    <row r="452" spans="1:14" s="180" customFormat="1" ht="15" customHeight="1">
      <c r="A452" s="181"/>
      <c r="B452" s="157"/>
      <c r="C452" s="158" t="s">
        <v>869</v>
      </c>
      <c r="D452" s="168"/>
      <c r="E452" s="169" t="s">
        <v>885</v>
      </c>
      <c r="F452" s="161"/>
      <c r="G452" s="162"/>
      <c r="H452" s="157" t="s">
        <v>271</v>
      </c>
      <c r="I452" s="147">
        <v>17</v>
      </c>
      <c r="J452" s="67"/>
      <c r="K452" s="149"/>
      <c r="L452" s="200"/>
      <c r="N452" s="4"/>
    </row>
    <row r="453" spans="1:14" s="180" customFormat="1" ht="15" customHeight="1">
      <c r="A453" s="179"/>
      <c r="B453" s="151"/>
      <c r="C453" s="152"/>
      <c r="D453" s="166"/>
      <c r="E453" s="152"/>
      <c r="F453" s="155"/>
      <c r="G453" s="156"/>
      <c r="H453" s="151"/>
      <c r="I453" s="137"/>
      <c r="J453" s="138"/>
      <c r="K453" s="139"/>
      <c r="L453" s="62"/>
      <c r="N453" s="4"/>
    </row>
    <row r="454" spans="1:14" s="180" customFormat="1" ht="15" customHeight="1">
      <c r="A454" s="181"/>
      <c r="B454" s="157"/>
      <c r="C454" s="158" t="s">
        <v>886</v>
      </c>
      <c r="D454" s="168"/>
      <c r="E454" s="169" t="s">
        <v>887</v>
      </c>
      <c r="F454" s="161"/>
      <c r="G454" s="162"/>
      <c r="H454" s="157" t="s">
        <v>271</v>
      </c>
      <c r="I454" s="147">
        <v>34</v>
      </c>
      <c r="J454" s="67"/>
      <c r="K454" s="149"/>
      <c r="L454" s="200"/>
      <c r="N454" s="4"/>
    </row>
    <row r="455" spans="1:14" s="180" customFormat="1" ht="15" customHeight="1">
      <c r="A455" s="179"/>
      <c r="B455" s="151"/>
      <c r="C455" s="152"/>
      <c r="D455" s="166"/>
      <c r="E455" s="152"/>
      <c r="F455" s="155"/>
      <c r="G455" s="156"/>
      <c r="H455" s="151"/>
      <c r="I455" s="137"/>
      <c r="J455" s="138"/>
      <c r="K455" s="139"/>
      <c r="L455" s="62"/>
      <c r="N455" s="4"/>
    </row>
    <row r="456" spans="1:14" s="180" customFormat="1" ht="15" customHeight="1">
      <c r="A456" s="181"/>
      <c r="B456" s="157"/>
      <c r="C456" s="158" t="s">
        <v>869</v>
      </c>
      <c r="D456" s="168"/>
      <c r="E456" s="169" t="s">
        <v>888</v>
      </c>
      <c r="F456" s="161"/>
      <c r="G456" s="162"/>
      <c r="H456" s="157" t="s">
        <v>271</v>
      </c>
      <c r="I456" s="147">
        <v>10</v>
      </c>
      <c r="J456" s="67"/>
      <c r="K456" s="149"/>
      <c r="L456" s="200"/>
      <c r="N456" s="4"/>
    </row>
    <row r="457" spans="1:14" s="180" customFormat="1" ht="15" customHeight="1">
      <c r="A457" s="179"/>
      <c r="B457" s="151"/>
      <c r="C457" s="152"/>
      <c r="D457" s="166"/>
      <c r="E457" s="152"/>
      <c r="F457" s="155"/>
      <c r="G457" s="156"/>
      <c r="H457" s="151"/>
      <c r="I457" s="137"/>
      <c r="J457" s="138"/>
      <c r="K457" s="139"/>
      <c r="L457" s="62"/>
      <c r="N457" s="4"/>
    </row>
    <row r="458" spans="1:14" s="180" customFormat="1" ht="15" customHeight="1">
      <c r="A458" s="181"/>
      <c r="B458" s="157"/>
      <c r="C458" s="158" t="s">
        <v>869</v>
      </c>
      <c r="D458" s="168"/>
      <c r="E458" s="169" t="s">
        <v>889</v>
      </c>
      <c r="F458" s="161"/>
      <c r="G458" s="162"/>
      <c r="H458" s="157" t="s">
        <v>271</v>
      </c>
      <c r="I458" s="147">
        <v>16</v>
      </c>
      <c r="J458" s="67"/>
      <c r="K458" s="149"/>
      <c r="L458" s="200"/>
      <c r="N458" s="4"/>
    </row>
    <row r="459" spans="1:14" s="180" customFormat="1" ht="15" customHeight="1">
      <c r="A459" s="179"/>
      <c r="B459" s="151"/>
      <c r="C459" s="152"/>
      <c r="D459" s="166"/>
      <c r="E459" s="152"/>
      <c r="F459" s="155"/>
      <c r="G459" s="156"/>
      <c r="H459" s="151"/>
      <c r="I459" s="137"/>
      <c r="J459" s="138"/>
      <c r="K459" s="139"/>
      <c r="L459" s="62"/>
      <c r="N459" s="4"/>
    </row>
    <row r="460" spans="1:14" s="180" customFormat="1" ht="15" customHeight="1">
      <c r="A460" s="181"/>
      <c r="B460" s="157"/>
      <c r="C460" s="158" t="s">
        <v>869</v>
      </c>
      <c r="D460" s="168"/>
      <c r="E460" s="169" t="s">
        <v>890</v>
      </c>
      <c r="F460" s="161"/>
      <c r="G460" s="162"/>
      <c r="H460" s="157" t="s">
        <v>271</v>
      </c>
      <c r="I460" s="147">
        <v>30</v>
      </c>
      <c r="J460" s="67"/>
      <c r="K460" s="149"/>
      <c r="L460" s="200"/>
      <c r="N460" s="4"/>
    </row>
    <row r="461" spans="1:14" s="180" customFormat="1" ht="15" customHeight="1">
      <c r="A461" s="179"/>
      <c r="B461" s="151"/>
      <c r="C461" s="152"/>
      <c r="D461" s="166"/>
      <c r="E461" s="152"/>
      <c r="F461" s="155"/>
      <c r="G461" s="156"/>
      <c r="H461" s="151"/>
      <c r="I461" s="137"/>
      <c r="J461" s="138"/>
      <c r="K461" s="139"/>
      <c r="L461" s="62"/>
      <c r="N461" s="4"/>
    </row>
    <row r="462" spans="1:14" s="180" customFormat="1" ht="15" customHeight="1">
      <c r="A462" s="181"/>
      <c r="B462" s="157"/>
      <c r="C462" s="158" t="s">
        <v>869</v>
      </c>
      <c r="D462" s="168"/>
      <c r="E462" s="169" t="s">
        <v>891</v>
      </c>
      <c r="F462" s="161"/>
      <c r="G462" s="162"/>
      <c r="H462" s="157" t="s">
        <v>271</v>
      </c>
      <c r="I462" s="147">
        <v>1</v>
      </c>
      <c r="J462" s="67"/>
      <c r="K462" s="149"/>
      <c r="L462" s="200"/>
      <c r="N462" s="4"/>
    </row>
    <row r="463" spans="1:14" s="180" customFormat="1" ht="15" customHeight="1">
      <c r="A463" s="179"/>
      <c r="B463" s="151"/>
      <c r="C463" s="152"/>
      <c r="D463" s="166"/>
      <c r="E463" s="152"/>
      <c r="F463" s="155"/>
      <c r="G463" s="156"/>
      <c r="H463" s="151"/>
      <c r="I463" s="137"/>
      <c r="J463" s="138"/>
      <c r="K463" s="139"/>
      <c r="L463" s="62"/>
      <c r="N463" s="4"/>
    </row>
    <row r="464" spans="1:14" s="180" customFormat="1" ht="15" customHeight="1">
      <c r="A464" s="181"/>
      <c r="B464" s="157"/>
      <c r="C464" s="158" t="s">
        <v>892</v>
      </c>
      <c r="D464" s="168"/>
      <c r="E464" s="169"/>
      <c r="F464" s="161"/>
      <c r="G464" s="162"/>
      <c r="H464" s="157" t="s">
        <v>271</v>
      </c>
      <c r="I464" s="147">
        <v>2</v>
      </c>
      <c r="J464" s="67"/>
      <c r="K464" s="149"/>
      <c r="L464" s="200"/>
      <c r="N464" s="4"/>
    </row>
    <row r="465" spans="1:14" s="180" customFormat="1" ht="15" customHeight="1">
      <c r="A465" s="179"/>
      <c r="B465" s="151"/>
      <c r="C465" s="152"/>
      <c r="D465" s="166"/>
      <c r="E465" s="152"/>
      <c r="F465" s="155"/>
      <c r="G465" s="156"/>
      <c r="H465" s="151"/>
      <c r="I465" s="137"/>
      <c r="J465" s="138"/>
      <c r="K465" s="139"/>
      <c r="L465" s="62"/>
      <c r="N465" s="4"/>
    </row>
    <row r="466" spans="1:14" s="180" customFormat="1" ht="15" customHeight="1">
      <c r="A466" s="181"/>
      <c r="B466" s="157"/>
      <c r="C466" s="158" t="s">
        <v>893</v>
      </c>
      <c r="D466" s="168"/>
      <c r="E466" s="169" t="s">
        <v>894</v>
      </c>
      <c r="F466" s="161"/>
      <c r="G466" s="162"/>
      <c r="H466" s="157" t="s">
        <v>895</v>
      </c>
      <c r="I466" s="147">
        <v>17</v>
      </c>
      <c r="J466" s="67"/>
      <c r="K466" s="149"/>
      <c r="L466" s="200"/>
      <c r="N466" s="4"/>
    </row>
    <row r="467" spans="1:14" s="180" customFormat="1" ht="15" customHeight="1">
      <c r="A467" s="179"/>
      <c r="B467" s="151"/>
      <c r="C467" s="152"/>
      <c r="D467" s="166"/>
      <c r="E467" s="152"/>
      <c r="F467" s="155"/>
      <c r="G467" s="156"/>
      <c r="H467" s="151"/>
      <c r="I467" s="137"/>
      <c r="J467" s="138"/>
      <c r="K467" s="139"/>
      <c r="L467" s="62"/>
      <c r="N467" s="4"/>
    </row>
    <row r="468" spans="1:14" s="180" customFormat="1" ht="15" customHeight="1">
      <c r="A468" s="181"/>
      <c r="B468" s="157"/>
      <c r="C468" s="158" t="s">
        <v>893</v>
      </c>
      <c r="D468" s="168"/>
      <c r="E468" s="169" t="s">
        <v>896</v>
      </c>
      <c r="F468" s="161"/>
      <c r="G468" s="162"/>
      <c r="H468" s="157" t="s">
        <v>895</v>
      </c>
      <c r="I468" s="147">
        <v>10</v>
      </c>
      <c r="J468" s="67"/>
      <c r="K468" s="149"/>
      <c r="L468" s="200"/>
      <c r="N468" s="4"/>
    </row>
    <row r="469" spans="1:14" s="180" customFormat="1" ht="15" customHeight="1">
      <c r="A469" s="179"/>
      <c r="B469" s="151"/>
      <c r="C469" s="152"/>
      <c r="D469" s="166"/>
      <c r="E469" s="152"/>
      <c r="F469" s="155"/>
      <c r="G469" s="156"/>
      <c r="H469" s="151"/>
      <c r="I469" s="137"/>
      <c r="J469" s="138"/>
      <c r="K469" s="139"/>
      <c r="L469" s="62"/>
      <c r="N469" s="4"/>
    </row>
    <row r="470" spans="1:14" s="180" customFormat="1" ht="15" customHeight="1">
      <c r="A470" s="181"/>
      <c r="B470" s="157"/>
      <c r="C470" s="158" t="s">
        <v>893</v>
      </c>
      <c r="D470" s="168"/>
      <c r="E470" s="169" t="s">
        <v>897</v>
      </c>
      <c r="F470" s="161"/>
      <c r="G470" s="162"/>
      <c r="H470" s="157" t="s">
        <v>895</v>
      </c>
      <c r="I470" s="147">
        <v>1</v>
      </c>
      <c r="J470" s="67"/>
      <c r="K470" s="149"/>
      <c r="L470" s="200"/>
      <c r="N470" s="4"/>
    </row>
    <row r="471" spans="1:14" s="180" customFormat="1" ht="15" customHeight="1">
      <c r="A471" s="179"/>
      <c r="B471" s="151"/>
      <c r="C471" s="152"/>
      <c r="D471" s="166"/>
      <c r="E471" s="152"/>
      <c r="F471" s="155"/>
      <c r="G471" s="156"/>
      <c r="H471" s="151"/>
      <c r="I471" s="171"/>
      <c r="J471" s="138"/>
      <c r="K471" s="139"/>
      <c r="L471" s="62"/>
      <c r="N471" s="4"/>
    </row>
    <row r="472" spans="1:14" s="180" customFormat="1" ht="15" customHeight="1">
      <c r="A472" s="181"/>
      <c r="B472" s="157"/>
      <c r="C472" s="158" t="s">
        <v>893</v>
      </c>
      <c r="D472" s="168"/>
      <c r="E472" s="169" t="s">
        <v>898</v>
      </c>
      <c r="F472" s="161"/>
      <c r="G472" s="162"/>
      <c r="H472" s="157" t="s">
        <v>895</v>
      </c>
      <c r="I472" s="174">
        <v>2</v>
      </c>
      <c r="J472" s="67"/>
      <c r="K472" s="149"/>
      <c r="L472" s="200"/>
      <c r="N472" s="4"/>
    </row>
    <row r="473" spans="1:14" s="180" customFormat="1" ht="15" customHeight="1">
      <c r="A473" s="179"/>
      <c r="B473" s="151"/>
      <c r="C473" s="152"/>
      <c r="D473" s="166"/>
      <c r="E473" s="152" t="s">
        <v>899</v>
      </c>
      <c r="F473" s="155"/>
      <c r="G473" s="156"/>
      <c r="H473" s="151"/>
      <c r="I473" s="137"/>
      <c r="J473" s="138"/>
      <c r="K473" s="139"/>
      <c r="L473" s="62"/>
      <c r="N473" s="4"/>
    </row>
    <row r="474" spans="1:14" s="180" customFormat="1" ht="15" customHeight="1">
      <c r="A474" s="181"/>
      <c r="B474" s="157"/>
      <c r="C474" s="158" t="s">
        <v>893</v>
      </c>
      <c r="D474" s="168"/>
      <c r="E474" s="169" t="s">
        <v>900</v>
      </c>
      <c r="F474" s="161"/>
      <c r="G474" s="162"/>
      <c r="H474" s="157" t="s">
        <v>895</v>
      </c>
      <c r="I474" s="147">
        <v>4</v>
      </c>
      <c r="J474" s="67"/>
      <c r="K474" s="149"/>
      <c r="L474" s="200"/>
      <c r="N474" s="4"/>
    </row>
    <row r="475" spans="1:14" s="180" customFormat="1" ht="15" customHeight="1">
      <c r="A475" s="179"/>
      <c r="B475" s="151"/>
      <c r="C475" s="152"/>
      <c r="D475" s="166"/>
      <c r="E475" s="152"/>
      <c r="F475" s="155"/>
      <c r="G475" s="156"/>
      <c r="H475" s="151"/>
      <c r="I475" s="137"/>
      <c r="J475" s="138"/>
      <c r="K475" s="139"/>
      <c r="L475" s="62"/>
      <c r="N475" s="4"/>
    </row>
    <row r="476" spans="1:14" s="180" customFormat="1" ht="15" customHeight="1">
      <c r="A476" s="181"/>
      <c r="B476" s="157"/>
      <c r="C476" s="158" t="s">
        <v>893</v>
      </c>
      <c r="D476" s="168"/>
      <c r="E476" s="169" t="s">
        <v>901</v>
      </c>
      <c r="F476" s="161"/>
      <c r="G476" s="162"/>
      <c r="H476" s="157" t="s">
        <v>895</v>
      </c>
      <c r="I476" s="147">
        <v>1</v>
      </c>
      <c r="J476" s="67"/>
      <c r="K476" s="149"/>
      <c r="L476" s="200"/>
      <c r="N476" s="4"/>
    </row>
    <row r="477" spans="1:14" s="180" customFormat="1" ht="15" customHeight="1">
      <c r="A477" s="179"/>
      <c r="B477" s="151"/>
      <c r="C477" s="152"/>
      <c r="D477" s="166"/>
      <c r="E477" s="152"/>
      <c r="F477" s="155"/>
      <c r="G477" s="156"/>
      <c r="H477" s="151"/>
      <c r="I477" s="137"/>
      <c r="J477" s="138"/>
      <c r="K477" s="139"/>
      <c r="L477" s="62"/>
      <c r="N477" s="4"/>
    </row>
    <row r="478" spans="1:14" s="180" customFormat="1" ht="15" customHeight="1">
      <c r="A478" s="181"/>
      <c r="B478" s="157"/>
      <c r="C478" s="158" t="s">
        <v>893</v>
      </c>
      <c r="D478" s="168"/>
      <c r="E478" s="169" t="s">
        <v>902</v>
      </c>
      <c r="F478" s="161"/>
      <c r="G478" s="162"/>
      <c r="H478" s="157" t="s">
        <v>895</v>
      </c>
      <c r="I478" s="147">
        <v>1</v>
      </c>
      <c r="J478" s="67"/>
      <c r="K478" s="149"/>
      <c r="L478" s="200"/>
      <c r="N478" s="4"/>
    </row>
    <row r="479" spans="1:14" s="180" customFormat="1" ht="15" customHeight="1">
      <c r="A479" s="179"/>
      <c r="B479" s="151"/>
      <c r="C479" s="152"/>
      <c r="D479" s="166"/>
      <c r="E479" s="152"/>
      <c r="F479" s="155"/>
      <c r="G479" s="156"/>
      <c r="H479" s="151"/>
      <c r="I479" s="137"/>
      <c r="J479" s="138"/>
      <c r="K479" s="139"/>
      <c r="L479" s="62"/>
      <c r="N479" s="4"/>
    </row>
    <row r="480" spans="1:14" s="180" customFormat="1" ht="15" customHeight="1">
      <c r="A480" s="181"/>
      <c r="B480" s="157"/>
      <c r="C480" s="158" t="s">
        <v>893</v>
      </c>
      <c r="D480" s="168"/>
      <c r="E480" s="169" t="s">
        <v>903</v>
      </c>
      <c r="F480" s="161"/>
      <c r="G480" s="162"/>
      <c r="H480" s="157" t="s">
        <v>895</v>
      </c>
      <c r="I480" s="147">
        <v>1</v>
      </c>
      <c r="J480" s="67"/>
      <c r="K480" s="149"/>
      <c r="L480" s="200"/>
      <c r="N480" s="4"/>
    </row>
    <row r="481" spans="1:14" s="180" customFormat="1" ht="15" customHeight="1">
      <c r="A481" s="179"/>
      <c r="B481" s="151"/>
      <c r="C481" s="152"/>
      <c r="D481" s="166"/>
      <c r="E481" s="152" t="s">
        <v>904</v>
      </c>
      <c r="F481" s="155"/>
      <c r="G481" s="156"/>
      <c r="H481" s="151"/>
      <c r="I481" s="137"/>
      <c r="J481" s="138"/>
      <c r="K481" s="139"/>
      <c r="L481" s="62"/>
      <c r="N481" s="4"/>
    </row>
    <row r="482" spans="1:14" s="180" customFormat="1" ht="15" customHeight="1">
      <c r="A482" s="181"/>
      <c r="B482" s="157"/>
      <c r="C482" s="158" t="s">
        <v>905</v>
      </c>
      <c r="D482" s="168"/>
      <c r="E482" s="169" t="s">
        <v>900</v>
      </c>
      <c r="F482" s="161"/>
      <c r="G482" s="162"/>
      <c r="H482" s="157" t="s">
        <v>895</v>
      </c>
      <c r="I482" s="147">
        <v>2</v>
      </c>
      <c r="J482" s="67"/>
      <c r="K482" s="149"/>
      <c r="L482" s="200"/>
      <c r="N482" s="4"/>
    </row>
    <row r="483" spans="1:14" s="180" customFormat="1" ht="15" customHeight="1">
      <c r="A483" s="179"/>
      <c r="B483" s="151"/>
      <c r="C483" s="152"/>
      <c r="D483" s="166"/>
      <c r="E483" s="152"/>
      <c r="F483" s="155"/>
      <c r="G483" s="156"/>
      <c r="H483" s="151"/>
      <c r="I483" s="137"/>
      <c r="J483" s="138"/>
      <c r="K483" s="139"/>
      <c r="L483" s="62"/>
      <c r="N483" s="4"/>
    </row>
    <row r="484" spans="1:14" s="180" customFormat="1" ht="15" customHeight="1">
      <c r="A484" s="181"/>
      <c r="B484" s="157"/>
      <c r="C484" s="158" t="s">
        <v>906</v>
      </c>
      <c r="D484" s="168"/>
      <c r="E484" s="169" t="s">
        <v>907</v>
      </c>
      <c r="F484" s="161"/>
      <c r="G484" s="162"/>
      <c r="H484" s="157" t="s">
        <v>895</v>
      </c>
      <c r="I484" s="147">
        <v>243</v>
      </c>
      <c r="J484" s="67"/>
      <c r="K484" s="149"/>
      <c r="L484" s="200"/>
      <c r="N484" s="4"/>
    </row>
    <row r="485" spans="1:14" s="180" customFormat="1" ht="15" customHeight="1">
      <c r="A485" s="179"/>
      <c r="B485" s="151"/>
      <c r="C485" s="152"/>
      <c r="D485" s="166"/>
      <c r="E485" s="152"/>
      <c r="F485" s="155"/>
      <c r="G485" s="156"/>
      <c r="H485" s="151"/>
      <c r="I485" s="137"/>
      <c r="J485" s="138"/>
      <c r="K485" s="139"/>
      <c r="L485" s="62"/>
      <c r="N485" s="4"/>
    </row>
    <row r="486" spans="1:14" s="180" customFormat="1" ht="15" customHeight="1">
      <c r="A486" s="181"/>
      <c r="B486" s="157"/>
      <c r="C486" s="158" t="s">
        <v>906</v>
      </c>
      <c r="D486" s="168"/>
      <c r="E486" s="169" t="s">
        <v>908</v>
      </c>
      <c r="F486" s="161"/>
      <c r="G486" s="162"/>
      <c r="H486" s="157" t="s">
        <v>895</v>
      </c>
      <c r="I486" s="147">
        <v>2</v>
      </c>
      <c r="J486" s="67"/>
      <c r="K486" s="149"/>
      <c r="L486" s="200"/>
      <c r="N486" s="4"/>
    </row>
    <row r="487" spans="1:14" s="180" customFormat="1" ht="15" customHeight="1">
      <c r="A487" s="179"/>
      <c r="B487" s="151"/>
      <c r="C487" s="152"/>
      <c r="D487" s="166"/>
      <c r="E487" s="152"/>
      <c r="F487" s="155"/>
      <c r="G487" s="156"/>
      <c r="H487" s="151"/>
      <c r="I487" s="137"/>
      <c r="J487" s="138"/>
      <c r="K487" s="139"/>
      <c r="L487" s="62"/>
      <c r="N487" s="4"/>
    </row>
    <row r="488" spans="1:14" s="180" customFormat="1" ht="15" customHeight="1">
      <c r="A488" s="181"/>
      <c r="B488" s="157"/>
      <c r="C488" s="158" t="s">
        <v>906</v>
      </c>
      <c r="D488" s="168"/>
      <c r="E488" s="169" t="s">
        <v>909</v>
      </c>
      <c r="F488" s="161"/>
      <c r="G488" s="162"/>
      <c r="H488" s="157" t="s">
        <v>895</v>
      </c>
      <c r="I488" s="147">
        <v>11</v>
      </c>
      <c r="J488" s="67"/>
      <c r="K488" s="149"/>
      <c r="L488" s="200"/>
      <c r="N488" s="4"/>
    </row>
    <row r="489" spans="1:14" s="180" customFormat="1" ht="15" customHeight="1">
      <c r="A489" s="179"/>
      <c r="B489" s="151"/>
      <c r="C489" s="152"/>
      <c r="D489" s="166"/>
      <c r="E489" s="152"/>
      <c r="F489" s="155"/>
      <c r="G489" s="156"/>
      <c r="H489" s="151"/>
      <c r="I489" s="137"/>
      <c r="J489" s="138"/>
      <c r="K489" s="139"/>
      <c r="L489" s="62"/>
      <c r="N489" s="4"/>
    </row>
    <row r="490" spans="1:14" s="180" customFormat="1" ht="15" customHeight="1">
      <c r="A490" s="181"/>
      <c r="B490" s="157"/>
      <c r="C490" s="158" t="s">
        <v>910</v>
      </c>
      <c r="D490" s="168"/>
      <c r="E490" s="169" t="s">
        <v>911</v>
      </c>
      <c r="F490" s="161"/>
      <c r="G490" s="162"/>
      <c r="H490" s="157" t="s">
        <v>562</v>
      </c>
      <c r="I490" s="147">
        <v>1</v>
      </c>
      <c r="J490" s="67"/>
      <c r="K490" s="149"/>
      <c r="L490" s="200"/>
      <c r="N490" s="4"/>
    </row>
    <row r="491" spans="1:14" s="180" customFormat="1" ht="15" customHeight="1">
      <c r="A491" s="179"/>
      <c r="B491" s="151"/>
      <c r="C491" s="152"/>
      <c r="D491" s="166"/>
      <c r="E491" s="152"/>
      <c r="F491" s="155"/>
      <c r="G491" s="156"/>
      <c r="H491" s="151"/>
      <c r="I491" s="137"/>
      <c r="J491" s="138"/>
      <c r="K491" s="139"/>
      <c r="L491" s="62"/>
      <c r="N491" s="4"/>
    </row>
    <row r="492" spans="1:14" s="180" customFormat="1" ht="15" customHeight="1">
      <c r="A492" s="181"/>
      <c r="B492" s="157"/>
      <c r="C492" s="158" t="s">
        <v>912</v>
      </c>
      <c r="D492" s="168"/>
      <c r="E492" s="169" t="s">
        <v>913</v>
      </c>
      <c r="F492" s="161"/>
      <c r="G492" s="162"/>
      <c r="H492" s="157" t="s">
        <v>895</v>
      </c>
      <c r="I492" s="147">
        <v>12</v>
      </c>
      <c r="J492" s="67"/>
      <c r="K492" s="149"/>
      <c r="L492" s="200"/>
      <c r="N492" s="4"/>
    </row>
    <row r="493" spans="1:14" s="180" customFormat="1" ht="15" customHeight="1">
      <c r="A493" s="179"/>
      <c r="B493" s="151"/>
      <c r="C493" s="152"/>
      <c r="D493" s="166"/>
      <c r="E493" s="152"/>
      <c r="F493" s="155"/>
      <c r="G493" s="156"/>
      <c r="H493" s="151"/>
      <c r="I493" s="137"/>
      <c r="J493" s="138"/>
      <c r="K493" s="139"/>
      <c r="L493" s="62"/>
      <c r="N493" s="4"/>
    </row>
    <row r="494" spans="1:14" s="180" customFormat="1" ht="15" customHeight="1">
      <c r="A494" s="181"/>
      <c r="B494" s="157"/>
      <c r="C494" s="158" t="s">
        <v>914</v>
      </c>
      <c r="D494" s="168"/>
      <c r="E494" s="169" t="s">
        <v>915</v>
      </c>
      <c r="F494" s="161"/>
      <c r="G494" s="162"/>
      <c r="H494" s="157" t="s">
        <v>562</v>
      </c>
      <c r="I494" s="147">
        <v>2</v>
      </c>
      <c r="J494" s="67"/>
      <c r="K494" s="149"/>
      <c r="L494" s="200"/>
      <c r="N494" s="4"/>
    </row>
    <row r="495" spans="1:14" s="180" customFormat="1" ht="15" customHeight="1">
      <c r="A495" s="179"/>
      <c r="B495" s="151"/>
      <c r="C495" s="152"/>
      <c r="D495" s="166"/>
      <c r="E495" s="152"/>
      <c r="F495" s="155"/>
      <c r="G495" s="156"/>
      <c r="H495" s="151"/>
      <c r="I495" s="137"/>
      <c r="J495" s="138"/>
      <c r="K495" s="139"/>
      <c r="L495" s="140"/>
      <c r="N495" s="4"/>
    </row>
    <row r="496" spans="1:14" s="180" customFormat="1" ht="15" customHeight="1">
      <c r="A496" s="181"/>
      <c r="B496" s="157"/>
      <c r="C496" s="158"/>
      <c r="D496" s="168"/>
      <c r="E496" s="169"/>
      <c r="F496" s="161"/>
      <c r="G496" s="162"/>
      <c r="H496" s="157"/>
      <c r="I496" s="147"/>
      <c r="J496" s="67"/>
      <c r="K496" s="149"/>
      <c r="L496" s="150"/>
      <c r="N496" s="4"/>
    </row>
    <row r="497" spans="1:14" s="180" customFormat="1" ht="15" customHeight="1">
      <c r="A497" s="179"/>
      <c r="B497" s="151"/>
      <c r="C497" s="152"/>
      <c r="D497" s="166"/>
      <c r="E497" s="152"/>
      <c r="F497" s="155"/>
      <c r="G497" s="156"/>
      <c r="H497" s="151"/>
      <c r="I497" s="137"/>
      <c r="J497" s="138"/>
      <c r="K497" s="139"/>
      <c r="L497" s="140"/>
      <c r="N497" s="4"/>
    </row>
    <row r="498" spans="1:14" s="180" customFormat="1" ht="15" customHeight="1">
      <c r="A498" s="181"/>
      <c r="B498" s="157"/>
      <c r="C498" s="158"/>
      <c r="D498" s="168"/>
      <c r="E498" s="169"/>
      <c r="F498" s="161"/>
      <c r="G498" s="162"/>
      <c r="H498" s="157"/>
      <c r="I498" s="147"/>
      <c r="J498" s="67"/>
      <c r="K498" s="149"/>
      <c r="L498" s="150"/>
      <c r="N498" s="4"/>
    </row>
    <row r="499" spans="1:14" s="180" customFormat="1" ht="15" customHeight="1">
      <c r="A499" s="179"/>
      <c r="B499" s="151"/>
      <c r="C499" s="152"/>
      <c r="D499" s="166"/>
      <c r="E499" s="152"/>
      <c r="F499" s="155"/>
      <c r="G499" s="156"/>
      <c r="H499" s="151"/>
      <c r="I499" s="137"/>
      <c r="J499" s="138"/>
      <c r="K499" s="139"/>
      <c r="L499" s="140"/>
      <c r="N499" s="4"/>
    </row>
    <row r="500" spans="1:14" s="180" customFormat="1" ht="15" customHeight="1">
      <c r="A500" s="181"/>
      <c r="B500" s="157"/>
      <c r="C500" s="158"/>
      <c r="D500" s="168"/>
      <c r="E500" s="169"/>
      <c r="F500" s="161"/>
      <c r="G500" s="162"/>
      <c r="H500" s="157"/>
      <c r="I500" s="147"/>
      <c r="J500" s="67"/>
      <c r="K500" s="149"/>
      <c r="L500" s="150"/>
      <c r="N500" s="4"/>
    </row>
    <row r="501" spans="1:14" s="180" customFormat="1" ht="15" customHeight="1">
      <c r="A501" s="179"/>
      <c r="B501" s="151"/>
      <c r="C501" s="152"/>
      <c r="D501" s="166"/>
      <c r="E501" s="152"/>
      <c r="F501" s="155"/>
      <c r="G501" s="156"/>
      <c r="H501" s="151"/>
      <c r="I501" s="137"/>
      <c r="J501" s="138"/>
      <c r="K501" s="139"/>
      <c r="L501" s="140"/>
      <c r="N501" s="4"/>
    </row>
    <row r="502" spans="1:14" s="180" customFormat="1" ht="15" customHeight="1">
      <c r="A502" s="181"/>
      <c r="B502" s="157"/>
      <c r="C502" s="158"/>
      <c r="D502" s="168"/>
      <c r="E502" s="169"/>
      <c r="F502" s="161"/>
      <c r="G502" s="162"/>
      <c r="H502" s="157"/>
      <c r="I502" s="147"/>
      <c r="J502" s="67"/>
      <c r="K502" s="149"/>
      <c r="L502" s="150"/>
      <c r="N502" s="4"/>
    </row>
    <row r="503" spans="1:14" s="180" customFormat="1" ht="15" customHeight="1">
      <c r="A503" s="179"/>
      <c r="B503" s="151"/>
      <c r="C503" s="152"/>
      <c r="D503" s="166"/>
      <c r="E503" s="152"/>
      <c r="F503" s="155"/>
      <c r="G503" s="156"/>
      <c r="H503" s="151"/>
      <c r="I503" s="137"/>
      <c r="J503" s="138"/>
      <c r="K503" s="139"/>
      <c r="L503" s="140"/>
      <c r="N503" s="4"/>
    </row>
    <row r="504" spans="1:14" s="180" customFormat="1" ht="15" customHeight="1">
      <c r="A504" s="181"/>
      <c r="B504" s="157"/>
      <c r="C504" s="158"/>
      <c r="D504" s="168"/>
      <c r="E504" s="169"/>
      <c r="F504" s="161"/>
      <c r="G504" s="162"/>
      <c r="H504" s="157"/>
      <c r="I504" s="147"/>
      <c r="J504" s="67"/>
      <c r="K504" s="149"/>
      <c r="L504" s="150"/>
      <c r="N504" s="4"/>
    </row>
    <row r="505" spans="1:14" s="180" customFormat="1" ht="15" customHeight="1">
      <c r="A505" s="179"/>
      <c r="B505" s="151"/>
      <c r="C505" s="152"/>
      <c r="D505" s="166"/>
      <c r="E505" s="152"/>
      <c r="F505" s="155"/>
      <c r="G505" s="156"/>
      <c r="H505" s="151"/>
      <c r="I505" s="137"/>
      <c r="J505" s="138"/>
      <c r="K505" s="139"/>
      <c r="L505" s="140"/>
      <c r="N505" s="4"/>
    </row>
    <row r="506" spans="1:14" s="180" customFormat="1" ht="15" customHeight="1">
      <c r="A506" s="181"/>
      <c r="B506" s="157"/>
      <c r="C506" s="158"/>
      <c r="D506" s="168"/>
      <c r="E506" s="169"/>
      <c r="F506" s="161"/>
      <c r="G506" s="162"/>
      <c r="H506" s="157"/>
      <c r="I506" s="147"/>
      <c r="J506" s="67"/>
      <c r="K506" s="149"/>
      <c r="L506" s="150"/>
      <c r="N506" s="4"/>
    </row>
    <row r="507" spans="1:14" s="180" customFormat="1" ht="15" customHeight="1">
      <c r="A507" s="179"/>
      <c r="B507" s="151"/>
      <c r="C507" s="152"/>
      <c r="D507" s="166"/>
      <c r="E507" s="152"/>
      <c r="F507" s="155"/>
      <c r="G507" s="156"/>
      <c r="H507" s="151"/>
      <c r="I507" s="137"/>
      <c r="J507" s="138"/>
      <c r="K507" s="139"/>
      <c r="L507" s="140"/>
      <c r="N507" s="4"/>
    </row>
    <row r="508" spans="1:14" s="180" customFormat="1" ht="15" customHeight="1">
      <c r="A508" s="181"/>
      <c r="B508" s="157"/>
      <c r="C508" s="158"/>
      <c r="D508" s="168"/>
      <c r="E508" s="169"/>
      <c r="F508" s="161"/>
      <c r="G508" s="162"/>
      <c r="H508" s="157"/>
      <c r="I508" s="147"/>
      <c r="J508" s="67"/>
      <c r="K508" s="149"/>
      <c r="L508" s="150"/>
      <c r="N508" s="4"/>
    </row>
    <row r="509" spans="1:14" s="180" customFormat="1" ht="15" customHeight="1">
      <c r="A509" s="179"/>
      <c r="B509" s="151"/>
      <c r="C509" s="152"/>
      <c r="D509" s="166"/>
      <c r="E509" s="152"/>
      <c r="F509" s="155"/>
      <c r="G509" s="156"/>
      <c r="H509" s="151"/>
      <c r="I509" s="137"/>
      <c r="J509" s="138"/>
      <c r="K509" s="139"/>
      <c r="L509" s="140"/>
      <c r="N509" s="4"/>
    </row>
    <row r="510" spans="1:14" s="180" customFormat="1" ht="15" customHeight="1">
      <c r="A510" s="181"/>
      <c r="B510" s="157"/>
      <c r="C510" s="158"/>
      <c r="D510" s="168"/>
      <c r="E510" s="169"/>
      <c r="F510" s="161"/>
      <c r="G510" s="162"/>
      <c r="H510" s="157"/>
      <c r="I510" s="147"/>
      <c r="J510" s="67"/>
      <c r="K510" s="149"/>
      <c r="L510" s="150"/>
      <c r="N510" s="4"/>
    </row>
    <row r="511" spans="1:14" s="180" customFormat="1" ht="15" customHeight="1">
      <c r="A511" s="179"/>
      <c r="B511" s="151"/>
      <c r="C511" s="152"/>
      <c r="D511" s="166"/>
      <c r="E511" s="152"/>
      <c r="F511" s="155"/>
      <c r="G511" s="156"/>
      <c r="H511" s="151"/>
      <c r="I511" s="137"/>
      <c r="J511" s="138"/>
      <c r="K511" s="139"/>
      <c r="L511" s="140"/>
      <c r="N511" s="4"/>
    </row>
    <row r="512" spans="1:14" s="180" customFormat="1" ht="15" customHeight="1">
      <c r="A512" s="181"/>
      <c r="B512" s="157"/>
      <c r="C512" s="158"/>
      <c r="D512" s="168"/>
      <c r="E512" s="169"/>
      <c r="F512" s="161"/>
      <c r="G512" s="162"/>
      <c r="H512" s="157"/>
      <c r="I512" s="147"/>
      <c r="J512" s="67"/>
      <c r="K512" s="149"/>
      <c r="L512" s="150"/>
      <c r="N512" s="4"/>
    </row>
    <row r="513" spans="1:14" s="180" customFormat="1" ht="15" customHeight="1">
      <c r="A513" s="179"/>
      <c r="B513" s="151"/>
      <c r="C513" s="152"/>
      <c r="D513" s="166"/>
      <c r="E513" s="152"/>
      <c r="F513" s="155"/>
      <c r="G513" s="156"/>
      <c r="H513" s="151"/>
      <c r="I513" s="171"/>
      <c r="J513" s="138"/>
      <c r="K513" s="139"/>
      <c r="L513" s="140"/>
      <c r="N513" s="4"/>
    </row>
    <row r="514" spans="1:14" s="180" customFormat="1" ht="15" customHeight="1">
      <c r="A514" s="181"/>
      <c r="B514" s="157" t="s">
        <v>868</v>
      </c>
      <c r="C514" s="169" t="s">
        <v>702</v>
      </c>
      <c r="D514" s="168"/>
      <c r="E514" s="169"/>
      <c r="F514" s="161"/>
      <c r="G514" s="162"/>
      <c r="H514" s="157"/>
      <c r="I514" s="174"/>
      <c r="J514" s="67"/>
      <c r="K514" s="149"/>
      <c r="L514" s="150"/>
      <c r="N514" s="4"/>
    </row>
    <row r="515" spans="1:14" s="180" customFormat="1" ht="15" customHeight="1">
      <c r="A515" s="179"/>
      <c r="B515" s="151"/>
      <c r="C515" s="152"/>
      <c r="D515" s="166"/>
      <c r="E515" s="152"/>
      <c r="F515" s="155"/>
      <c r="G515" s="156"/>
      <c r="H515" s="151"/>
      <c r="I515" s="137"/>
      <c r="J515" s="138"/>
      <c r="K515" s="139"/>
      <c r="L515" s="140"/>
      <c r="N515" s="4"/>
    </row>
    <row r="516" spans="1:14" s="180" customFormat="1" ht="15" customHeight="1">
      <c r="A516" s="181"/>
      <c r="B516" s="157" t="s">
        <v>916</v>
      </c>
      <c r="C516" s="158" t="s">
        <v>693</v>
      </c>
      <c r="D516" s="168"/>
      <c r="E516" s="169"/>
      <c r="F516" s="161"/>
      <c r="G516" s="162"/>
      <c r="H516" s="157"/>
      <c r="I516" s="147"/>
      <c r="J516" s="67"/>
      <c r="K516" s="149"/>
      <c r="L516" s="150"/>
      <c r="N516" s="4"/>
    </row>
    <row r="517" spans="1:14" s="180" customFormat="1" ht="15" customHeight="1">
      <c r="A517" s="179"/>
      <c r="B517" s="151"/>
      <c r="C517" s="152"/>
      <c r="D517" s="166"/>
      <c r="E517" s="152"/>
      <c r="F517" s="155"/>
      <c r="G517" s="156"/>
      <c r="H517" s="151"/>
      <c r="I517" s="137"/>
      <c r="J517" s="138"/>
      <c r="K517" s="139"/>
      <c r="L517" s="62"/>
      <c r="N517" s="4"/>
    </row>
    <row r="518" spans="1:14" s="180" customFormat="1" ht="15" customHeight="1">
      <c r="A518" s="181"/>
      <c r="B518" s="157"/>
      <c r="C518" s="158" t="s">
        <v>906</v>
      </c>
      <c r="D518" s="168"/>
      <c r="E518" s="169" t="s">
        <v>917</v>
      </c>
      <c r="F518" s="161"/>
      <c r="G518" s="162"/>
      <c r="H518" s="157" t="s">
        <v>895</v>
      </c>
      <c r="I518" s="147">
        <v>18</v>
      </c>
      <c r="J518" s="67"/>
      <c r="K518" s="149"/>
      <c r="L518" s="200"/>
      <c r="N518" s="4"/>
    </row>
    <row r="519" spans="1:14" s="180" customFormat="1" ht="15" customHeight="1">
      <c r="A519" s="179"/>
      <c r="B519" s="151"/>
      <c r="C519" s="152"/>
      <c r="D519" s="166"/>
      <c r="E519" s="152"/>
      <c r="F519" s="155"/>
      <c r="G519" s="156"/>
      <c r="H519" s="151"/>
      <c r="I519" s="137"/>
      <c r="J519" s="138"/>
      <c r="K519" s="139"/>
      <c r="L519" s="140"/>
      <c r="N519" s="4"/>
    </row>
    <row r="520" spans="1:14" s="180" customFormat="1" ht="15" customHeight="1">
      <c r="A520" s="181"/>
      <c r="B520" s="157"/>
      <c r="C520" s="158"/>
      <c r="D520" s="168"/>
      <c r="E520" s="169"/>
      <c r="F520" s="161"/>
      <c r="G520" s="162"/>
      <c r="H520" s="157"/>
      <c r="I520" s="147"/>
      <c r="J520" s="67"/>
      <c r="K520" s="149"/>
      <c r="L520" s="150"/>
      <c r="N520" s="4"/>
    </row>
    <row r="521" spans="1:14" s="180" customFormat="1" ht="15" customHeight="1">
      <c r="A521" s="179"/>
      <c r="B521" s="151"/>
      <c r="C521" s="152"/>
      <c r="D521" s="166"/>
      <c r="E521" s="152"/>
      <c r="F521" s="155"/>
      <c r="G521" s="156"/>
      <c r="H521" s="151"/>
      <c r="I521" s="137"/>
      <c r="J521" s="138"/>
      <c r="K521" s="139"/>
      <c r="L521" s="140"/>
      <c r="N521" s="4"/>
    </row>
    <row r="522" spans="1:14" s="180" customFormat="1" ht="15" customHeight="1">
      <c r="A522" s="181"/>
      <c r="B522" s="157"/>
      <c r="C522" s="158"/>
      <c r="D522" s="168"/>
      <c r="E522" s="169"/>
      <c r="F522" s="161"/>
      <c r="G522" s="162"/>
      <c r="H522" s="157"/>
      <c r="I522" s="147"/>
      <c r="J522" s="67"/>
      <c r="K522" s="149"/>
      <c r="L522" s="150"/>
      <c r="N522" s="4"/>
    </row>
    <row r="523" spans="1:14" s="180" customFormat="1" ht="15" customHeight="1">
      <c r="A523" s="179"/>
      <c r="B523" s="151"/>
      <c r="C523" s="152"/>
      <c r="D523" s="166"/>
      <c r="E523" s="152"/>
      <c r="F523" s="155"/>
      <c r="G523" s="156"/>
      <c r="H523" s="151"/>
      <c r="I523" s="137"/>
      <c r="J523" s="138"/>
      <c r="K523" s="139"/>
      <c r="L523" s="140"/>
      <c r="N523" s="4"/>
    </row>
    <row r="524" spans="1:14" s="180" customFormat="1" ht="15" customHeight="1">
      <c r="A524" s="181"/>
      <c r="B524" s="157"/>
      <c r="C524" s="158"/>
      <c r="D524" s="168"/>
      <c r="E524" s="169"/>
      <c r="F524" s="161"/>
      <c r="G524" s="162"/>
      <c r="H524" s="157"/>
      <c r="I524" s="147"/>
      <c r="J524" s="67"/>
      <c r="K524" s="149"/>
      <c r="L524" s="150"/>
      <c r="N524" s="4"/>
    </row>
    <row r="525" spans="1:14" s="180" customFormat="1" ht="15" customHeight="1">
      <c r="A525" s="179"/>
      <c r="B525" s="151"/>
      <c r="C525" s="152"/>
      <c r="D525" s="166"/>
      <c r="E525" s="152"/>
      <c r="F525" s="155"/>
      <c r="G525" s="156"/>
      <c r="H525" s="151"/>
      <c r="I525" s="137"/>
      <c r="J525" s="138"/>
      <c r="K525" s="139"/>
      <c r="L525" s="140"/>
      <c r="N525" s="4"/>
    </row>
    <row r="526" spans="1:14" s="180" customFormat="1" ht="15" customHeight="1">
      <c r="A526" s="181"/>
      <c r="B526" s="157"/>
      <c r="C526" s="158"/>
      <c r="D526" s="168"/>
      <c r="E526" s="169"/>
      <c r="F526" s="161"/>
      <c r="G526" s="162"/>
      <c r="H526" s="157"/>
      <c r="I526" s="147"/>
      <c r="J526" s="67"/>
      <c r="K526" s="149"/>
      <c r="L526" s="150"/>
      <c r="N526" s="4"/>
    </row>
    <row r="527" spans="1:14" s="180" customFormat="1" ht="15" customHeight="1">
      <c r="A527" s="179"/>
      <c r="B527" s="151"/>
      <c r="C527" s="152"/>
      <c r="D527" s="166"/>
      <c r="E527" s="152"/>
      <c r="F527" s="155"/>
      <c r="G527" s="156"/>
      <c r="H527" s="151"/>
      <c r="I527" s="137"/>
      <c r="J527" s="138"/>
      <c r="K527" s="139"/>
      <c r="L527" s="140"/>
      <c r="N527" s="4"/>
    </row>
    <row r="528" spans="1:14" s="180" customFormat="1" ht="15" customHeight="1">
      <c r="A528" s="181"/>
      <c r="B528" s="157"/>
      <c r="C528" s="158"/>
      <c r="D528" s="168"/>
      <c r="E528" s="169"/>
      <c r="F528" s="161"/>
      <c r="G528" s="162"/>
      <c r="H528" s="157"/>
      <c r="I528" s="147"/>
      <c r="J528" s="67"/>
      <c r="K528" s="149"/>
      <c r="L528" s="150"/>
      <c r="N528" s="4"/>
    </row>
    <row r="529" spans="1:14" s="180" customFormat="1" ht="15" customHeight="1">
      <c r="A529" s="179"/>
      <c r="B529" s="151"/>
      <c r="C529" s="152"/>
      <c r="D529" s="166"/>
      <c r="E529" s="152"/>
      <c r="F529" s="155"/>
      <c r="G529" s="156"/>
      <c r="H529" s="151"/>
      <c r="I529" s="137"/>
      <c r="J529" s="138"/>
      <c r="K529" s="139"/>
      <c r="L529" s="140"/>
      <c r="N529" s="4"/>
    </row>
    <row r="530" spans="1:14" s="180" customFormat="1" ht="15" customHeight="1">
      <c r="A530" s="181"/>
      <c r="B530" s="157"/>
      <c r="C530" s="158"/>
      <c r="D530" s="168"/>
      <c r="E530" s="169"/>
      <c r="F530" s="161"/>
      <c r="G530" s="162"/>
      <c r="H530" s="157"/>
      <c r="I530" s="147"/>
      <c r="J530" s="67"/>
      <c r="K530" s="149"/>
      <c r="L530" s="150"/>
      <c r="N530" s="4"/>
    </row>
    <row r="531" spans="1:14" s="180" customFormat="1" ht="15" customHeight="1">
      <c r="A531" s="179"/>
      <c r="B531" s="151"/>
      <c r="C531" s="152"/>
      <c r="D531" s="166"/>
      <c r="E531" s="152"/>
      <c r="F531" s="155"/>
      <c r="G531" s="156"/>
      <c r="H531" s="151"/>
      <c r="I531" s="137"/>
      <c r="J531" s="138"/>
      <c r="K531" s="139"/>
      <c r="L531" s="140"/>
      <c r="N531" s="4"/>
    </row>
    <row r="532" spans="1:14" s="180" customFormat="1" ht="15" customHeight="1">
      <c r="A532" s="181"/>
      <c r="B532" s="157"/>
      <c r="C532" s="158"/>
      <c r="D532" s="168"/>
      <c r="E532" s="169"/>
      <c r="F532" s="161"/>
      <c r="G532" s="162"/>
      <c r="H532" s="157"/>
      <c r="I532" s="147"/>
      <c r="J532" s="67"/>
      <c r="K532" s="149"/>
      <c r="L532" s="150"/>
      <c r="N532" s="4"/>
    </row>
    <row r="533" spans="1:14" s="180" customFormat="1" ht="15" customHeight="1">
      <c r="A533" s="179"/>
      <c r="B533" s="151"/>
      <c r="C533" s="152"/>
      <c r="D533" s="166"/>
      <c r="E533" s="152"/>
      <c r="F533" s="155"/>
      <c r="G533" s="156"/>
      <c r="H533" s="151"/>
      <c r="I533" s="137"/>
      <c r="J533" s="138"/>
      <c r="K533" s="139"/>
      <c r="L533" s="140"/>
      <c r="N533" s="4"/>
    </row>
    <row r="534" spans="1:14" s="180" customFormat="1" ht="15" customHeight="1">
      <c r="A534" s="181"/>
      <c r="B534" s="157"/>
      <c r="C534" s="158"/>
      <c r="D534" s="168"/>
      <c r="E534" s="169"/>
      <c r="F534" s="161"/>
      <c r="G534" s="162"/>
      <c r="H534" s="157"/>
      <c r="I534" s="147"/>
      <c r="J534" s="67"/>
      <c r="K534" s="149"/>
      <c r="L534" s="150"/>
      <c r="N534" s="4"/>
    </row>
    <row r="535" spans="1:14" s="180" customFormat="1" ht="15" customHeight="1">
      <c r="A535" s="179"/>
      <c r="B535" s="151"/>
      <c r="C535" s="152"/>
      <c r="D535" s="166"/>
      <c r="E535" s="152"/>
      <c r="F535" s="155"/>
      <c r="G535" s="156"/>
      <c r="H535" s="151"/>
      <c r="I535" s="137"/>
      <c r="J535" s="138"/>
      <c r="K535" s="139"/>
      <c r="L535" s="140"/>
      <c r="N535" s="4"/>
    </row>
    <row r="536" spans="1:14" s="180" customFormat="1" ht="15" customHeight="1">
      <c r="A536" s="181"/>
      <c r="B536" s="157"/>
      <c r="C536" s="158"/>
      <c r="D536" s="168"/>
      <c r="E536" s="169"/>
      <c r="F536" s="161"/>
      <c r="G536" s="162"/>
      <c r="H536" s="157"/>
      <c r="I536" s="147"/>
      <c r="J536" s="67"/>
      <c r="K536" s="149"/>
      <c r="L536" s="150"/>
      <c r="N536" s="4"/>
    </row>
    <row r="537" spans="1:14" s="180" customFormat="1" ht="15" customHeight="1">
      <c r="A537" s="179"/>
      <c r="B537" s="151"/>
      <c r="C537" s="152"/>
      <c r="D537" s="166"/>
      <c r="E537" s="152"/>
      <c r="F537" s="155"/>
      <c r="G537" s="156"/>
      <c r="H537" s="151"/>
      <c r="I537" s="137"/>
      <c r="J537" s="138"/>
      <c r="K537" s="139"/>
      <c r="L537" s="140"/>
      <c r="N537" s="4"/>
    </row>
    <row r="538" spans="1:14" s="180" customFormat="1" ht="15" customHeight="1">
      <c r="A538" s="181"/>
      <c r="B538" s="157"/>
      <c r="C538" s="158"/>
      <c r="D538" s="168"/>
      <c r="E538" s="169"/>
      <c r="F538" s="161"/>
      <c r="G538" s="162"/>
      <c r="H538" s="157"/>
      <c r="I538" s="147"/>
      <c r="J538" s="67"/>
      <c r="K538" s="149"/>
      <c r="L538" s="150"/>
      <c r="N538" s="4"/>
    </row>
    <row r="539" spans="1:14" s="180" customFormat="1" ht="15" customHeight="1">
      <c r="A539" s="179"/>
      <c r="B539" s="151"/>
      <c r="C539" s="152"/>
      <c r="D539" s="166"/>
      <c r="E539" s="152"/>
      <c r="F539" s="155"/>
      <c r="G539" s="156"/>
      <c r="H539" s="151"/>
      <c r="I539" s="137"/>
      <c r="J539" s="138"/>
      <c r="K539" s="139"/>
      <c r="L539" s="140"/>
      <c r="N539" s="4"/>
    </row>
    <row r="540" spans="1:14" s="180" customFormat="1" ht="15" customHeight="1">
      <c r="A540" s="181"/>
      <c r="B540" s="157"/>
      <c r="C540" s="158"/>
      <c r="D540" s="168"/>
      <c r="E540" s="169"/>
      <c r="F540" s="161"/>
      <c r="G540" s="162"/>
      <c r="H540" s="157"/>
      <c r="I540" s="147"/>
      <c r="J540" s="67"/>
      <c r="K540" s="149"/>
      <c r="L540" s="150"/>
      <c r="N540" s="4"/>
    </row>
    <row r="541" spans="1:14" s="180" customFormat="1" ht="15" customHeight="1">
      <c r="A541" s="179"/>
      <c r="B541" s="151"/>
      <c r="C541" s="152"/>
      <c r="D541" s="166"/>
      <c r="E541" s="152"/>
      <c r="F541" s="155"/>
      <c r="G541" s="156"/>
      <c r="H541" s="151"/>
      <c r="I541" s="137"/>
      <c r="J541" s="138"/>
      <c r="K541" s="139"/>
      <c r="L541" s="140"/>
      <c r="N541" s="4"/>
    </row>
    <row r="542" spans="1:14" s="180" customFormat="1" ht="15" customHeight="1">
      <c r="A542" s="181"/>
      <c r="B542" s="157"/>
      <c r="C542" s="158"/>
      <c r="D542" s="168"/>
      <c r="E542" s="169"/>
      <c r="F542" s="161"/>
      <c r="G542" s="162"/>
      <c r="H542" s="157"/>
      <c r="I542" s="147"/>
      <c r="J542" s="67"/>
      <c r="K542" s="149"/>
      <c r="L542" s="150"/>
      <c r="N542" s="4"/>
    </row>
    <row r="543" spans="1:14" s="180" customFormat="1" ht="15" customHeight="1">
      <c r="A543" s="179"/>
      <c r="B543" s="151"/>
      <c r="C543" s="152"/>
      <c r="D543" s="166"/>
      <c r="E543" s="152"/>
      <c r="F543" s="155"/>
      <c r="G543" s="156"/>
      <c r="H543" s="151"/>
      <c r="I543" s="137"/>
      <c r="J543" s="138"/>
      <c r="K543" s="139"/>
      <c r="L543" s="140"/>
      <c r="N543" s="4"/>
    </row>
    <row r="544" spans="1:14" s="180" customFormat="1" ht="15" customHeight="1">
      <c r="A544" s="181"/>
      <c r="B544" s="157"/>
      <c r="C544" s="158"/>
      <c r="D544" s="168"/>
      <c r="E544" s="169"/>
      <c r="F544" s="161"/>
      <c r="G544" s="162"/>
      <c r="H544" s="157"/>
      <c r="I544" s="147"/>
      <c r="J544" s="67"/>
      <c r="K544" s="149"/>
      <c r="L544" s="150"/>
      <c r="N544" s="4"/>
    </row>
    <row r="545" spans="1:14" s="180" customFormat="1" ht="15" customHeight="1">
      <c r="A545" s="179"/>
      <c r="B545" s="151"/>
      <c r="C545" s="152"/>
      <c r="D545" s="166"/>
      <c r="E545" s="152"/>
      <c r="F545" s="155"/>
      <c r="G545" s="156"/>
      <c r="H545" s="151"/>
      <c r="I545" s="137"/>
      <c r="J545" s="138"/>
      <c r="K545" s="139"/>
      <c r="L545" s="140"/>
      <c r="N545" s="4"/>
    </row>
    <row r="546" spans="1:14" s="180" customFormat="1" ht="15" customHeight="1">
      <c r="A546" s="181"/>
      <c r="B546" s="157" t="s">
        <v>916</v>
      </c>
      <c r="C546" s="169" t="s">
        <v>702</v>
      </c>
      <c r="D546" s="168"/>
      <c r="E546" s="169"/>
      <c r="F546" s="161"/>
      <c r="G546" s="162"/>
      <c r="H546" s="157"/>
      <c r="I546" s="147"/>
      <c r="J546" s="67"/>
      <c r="K546" s="149"/>
      <c r="L546" s="150"/>
      <c r="N546" s="4"/>
    </row>
    <row r="547" spans="1:14" s="180" customFormat="1" ht="15" customHeight="1">
      <c r="A547" s="179"/>
      <c r="B547" s="151"/>
      <c r="C547" s="152"/>
      <c r="D547" s="166"/>
      <c r="E547" s="152"/>
      <c r="F547" s="155"/>
      <c r="G547" s="156"/>
      <c r="H547" s="151"/>
      <c r="I547" s="137"/>
      <c r="J547" s="138"/>
      <c r="K547" s="139"/>
      <c r="L547" s="140"/>
      <c r="N547" s="4"/>
    </row>
    <row r="548" spans="1:14" s="180" customFormat="1" ht="15" customHeight="1">
      <c r="A548" s="181"/>
      <c r="B548" s="157" t="s">
        <v>918</v>
      </c>
      <c r="C548" s="158" t="s">
        <v>694</v>
      </c>
      <c r="D548" s="168"/>
      <c r="E548" s="169"/>
      <c r="F548" s="161"/>
      <c r="G548" s="162"/>
      <c r="H548" s="157"/>
      <c r="I548" s="147"/>
      <c r="J548" s="67"/>
      <c r="K548" s="149"/>
      <c r="L548" s="150"/>
      <c r="N548" s="4"/>
    </row>
    <row r="549" spans="1:14" s="180" customFormat="1" ht="15" customHeight="1">
      <c r="A549" s="179"/>
      <c r="B549" s="151"/>
      <c r="C549" s="152"/>
      <c r="D549" s="166"/>
      <c r="E549" s="182" t="s">
        <v>919</v>
      </c>
      <c r="F549" s="155"/>
      <c r="G549" s="156"/>
      <c r="H549" s="151"/>
      <c r="I549" s="137"/>
      <c r="J549" s="138"/>
      <c r="K549" s="139"/>
      <c r="L549" s="62"/>
      <c r="N549" s="4"/>
    </row>
    <row r="550" spans="1:14" s="180" customFormat="1" ht="15" customHeight="1">
      <c r="A550" s="181"/>
      <c r="B550" s="157"/>
      <c r="C550" s="158" t="s">
        <v>920</v>
      </c>
      <c r="D550" s="168"/>
      <c r="E550" s="169" t="s">
        <v>921</v>
      </c>
      <c r="F550" s="161"/>
      <c r="G550" s="162"/>
      <c r="H550" s="157" t="s">
        <v>706</v>
      </c>
      <c r="I550" s="147">
        <v>9</v>
      </c>
      <c r="J550" s="67"/>
      <c r="K550" s="149"/>
      <c r="L550" s="200"/>
      <c r="N550" s="4"/>
    </row>
    <row r="551" spans="1:14" s="180" customFormat="1" ht="15" customHeight="1">
      <c r="A551" s="179"/>
      <c r="B551" s="151"/>
      <c r="C551" s="152"/>
      <c r="D551" s="166"/>
      <c r="E551" s="182" t="s">
        <v>922</v>
      </c>
      <c r="F551" s="155"/>
      <c r="G551" s="156"/>
      <c r="H551" s="151"/>
      <c r="I551" s="137">
        <v>0</v>
      </c>
      <c r="J551" s="138"/>
      <c r="K551" s="139"/>
      <c r="L551" s="62"/>
      <c r="N551" s="4"/>
    </row>
    <row r="552" spans="1:14" s="180" customFormat="1" ht="15" customHeight="1">
      <c r="A552" s="181"/>
      <c r="B552" s="157"/>
      <c r="C552" s="158" t="s">
        <v>920</v>
      </c>
      <c r="D552" s="168"/>
      <c r="E552" s="169" t="s">
        <v>923</v>
      </c>
      <c r="F552" s="161"/>
      <c r="G552" s="162"/>
      <c r="H552" s="157" t="s">
        <v>706</v>
      </c>
      <c r="I552" s="147">
        <v>1</v>
      </c>
      <c r="J552" s="67"/>
      <c r="K552" s="149"/>
      <c r="L552" s="200"/>
      <c r="N552" s="4"/>
    </row>
    <row r="553" spans="1:14" s="180" customFormat="1" ht="15" customHeight="1">
      <c r="A553" s="179"/>
      <c r="B553" s="151"/>
      <c r="C553" s="152"/>
      <c r="D553" s="166"/>
      <c r="E553" s="182" t="s">
        <v>924</v>
      </c>
      <c r="F553" s="155"/>
      <c r="G553" s="156"/>
      <c r="H553" s="151"/>
      <c r="I553" s="137">
        <v>0</v>
      </c>
      <c r="J553" s="138"/>
      <c r="K553" s="139"/>
      <c r="L553" s="62"/>
      <c r="N553" s="4"/>
    </row>
    <row r="554" spans="1:14" s="180" customFormat="1" ht="15" customHeight="1">
      <c r="A554" s="181"/>
      <c r="B554" s="157"/>
      <c r="C554" s="158" t="s">
        <v>920</v>
      </c>
      <c r="D554" s="168"/>
      <c r="E554" s="176" t="s">
        <v>925</v>
      </c>
      <c r="F554" s="161"/>
      <c r="G554" s="162"/>
      <c r="H554" s="157" t="s">
        <v>706</v>
      </c>
      <c r="I554" s="147">
        <v>2</v>
      </c>
      <c r="J554" s="67"/>
      <c r="K554" s="149"/>
      <c r="L554" s="200"/>
      <c r="N554" s="4"/>
    </row>
    <row r="555" spans="1:14" s="180" customFormat="1" ht="15" customHeight="1">
      <c r="A555" s="179"/>
      <c r="B555" s="151"/>
      <c r="C555" s="152"/>
      <c r="D555" s="166"/>
      <c r="E555" s="182" t="s">
        <v>926</v>
      </c>
      <c r="F555" s="155"/>
      <c r="G555" s="156"/>
      <c r="H555" s="151"/>
      <c r="I555" s="137">
        <v>0</v>
      </c>
      <c r="J555" s="138"/>
      <c r="K555" s="139"/>
      <c r="L555" s="62"/>
      <c r="N555" s="4"/>
    </row>
    <row r="556" spans="1:14" s="180" customFormat="1" ht="15" customHeight="1">
      <c r="A556" s="181"/>
      <c r="B556" s="157"/>
      <c r="C556" s="158" t="s">
        <v>920</v>
      </c>
      <c r="D556" s="168"/>
      <c r="E556" s="169" t="s">
        <v>927</v>
      </c>
      <c r="F556" s="161"/>
      <c r="G556" s="162"/>
      <c r="H556" s="157" t="s">
        <v>706</v>
      </c>
      <c r="I556" s="147">
        <v>1</v>
      </c>
      <c r="J556" s="67"/>
      <c r="K556" s="149"/>
      <c r="L556" s="200"/>
      <c r="N556" s="4"/>
    </row>
    <row r="557" spans="1:14" s="180" customFormat="1" ht="15" customHeight="1">
      <c r="A557" s="179"/>
      <c r="B557" s="151"/>
      <c r="C557" s="152"/>
      <c r="D557" s="166"/>
      <c r="E557" s="182" t="s">
        <v>928</v>
      </c>
      <c r="F557" s="155"/>
      <c r="G557" s="156"/>
      <c r="H557" s="151"/>
      <c r="I557" s="137">
        <v>0</v>
      </c>
      <c r="J557" s="138"/>
      <c r="K557" s="139"/>
      <c r="L557" s="62"/>
      <c r="N557" s="4"/>
    </row>
    <row r="558" spans="1:14" s="180" customFormat="1" ht="15" customHeight="1">
      <c r="A558" s="181"/>
      <c r="B558" s="157"/>
      <c r="C558" s="158" t="s">
        <v>920</v>
      </c>
      <c r="D558" s="168"/>
      <c r="E558" s="169" t="s">
        <v>929</v>
      </c>
      <c r="F558" s="161"/>
      <c r="G558" s="162"/>
      <c r="H558" s="157" t="s">
        <v>706</v>
      </c>
      <c r="I558" s="147">
        <v>1</v>
      </c>
      <c r="J558" s="67"/>
      <c r="K558" s="149"/>
      <c r="L558" s="200"/>
      <c r="N558" s="4"/>
    </row>
    <row r="559" spans="1:14" s="180" customFormat="1" ht="15" customHeight="1">
      <c r="A559" s="179"/>
      <c r="B559" s="151"/>
      <c r="C559" s="152"/>
      <c r="D559" s="166"/>
      <c r="E559" s="182" t="s">
        <v>930</v>
      </c>
      <c r="F559" s="155"/>
      <c r="G559" s="156"/>
      <c r="H559" s="151"/>
      <c r="I559" s="137">
        <v>0</v>
      </c>
      <c r="J559" s="138"/>
      <c r="K559" s="139"/>
      <c r="L559" s="62"/>
      <c r="N559" s="4"/>
    </row>
    <row r="560" spans="1:14" s="180" customFormat="1" ht="15" customHeight="1">
      <c r="A560" s="181"/>
      <c r="B560" s="157"/>
      <c r="C560" s="158" t="s">
        <v>920</v>
      </c>
      <c r="D560" s="168"/>
      <c r="E560" s="169" t="s">
        <v>931</v>
      </c>
      <c r="F560" s="161"/>
      <c r="G560" s="162"/>
      <c r="H560" s="157" t="s">
        <v>706</v>
      </c>
      <c r="I560" s="147">
        <v>1</v>
      </c>
      <c r="J560" s="67"/>
      <c r="K560" s="149"/>
      <c r="L560" s="200"/>
      <c r="N560" s="4"/>
    </row>
    <row r="561" spans="1:14" s="180" customFormat="1" ht="15" customHeight="1">
      <c r="A561" s="179"/>
      <c r="B561" s="151"/>
      <c r="C561" s="152"/>
      <c r="D561" s="166"/>
      <c r="E561" s="182" t="s">
        <v>932</v>
      </c>
      <c r="F561" s="155"/>
      <c r="G561" s="156"/>
      <c r="H561" s="151"/>
      <c r="I561" s="137">
        <v>0</v>
      </c>
      <c r="J561" s="138"/>
      <c r="K561" s="139"/>
      <c r="L561" s="62"/>
      <c r="N561" s="4"/>
    </row>
    <row r="562" spans="1:14" s="180" customFormat="1" ht="15" customHeight="1">
      <c r="A562" s="181"/>
      <c r="B562" s="157"/>
      <c r="C562" s="158" t="s">
        <v>920</v>
      </c>
      <c r="D562" s="168"/>
      <c r="E562" s="169" t="s">
        <v>933</v>
      </c>
      <c r="F562" s="161"/>
      <c r="G562" s="162"/>
      <c r="H562" s="157" t="s">
        <v>706</v>
      </c>
      <c r="I562" s="147">
        <v>1</v>
      </c>
      <c r="J562" s="67"/>
      <c r="K562" s="149"/>
      <c r="L562" s="200"/>
      <c r="N562" s="4"/>
    </row>
    <row r="563" spans="1:14" s="180" customFormat="1" ht="15" customHeight="1">
      <c r="A563" s="179"/>
      <c r="B563" s="151"/>
      <c r="C563" s="152"/>
      <c r="D563" s="166"/>
      <c r="E563" s="182" t="s">
        <v>934</v>
      </c>
      <c r="F563" s="155"/>
      <c r="G563" s="156"/>
      <c r="H563" s="151"/>
      <c r="I563" s="137">
        <v>0</v>
      </c>
      <c r="J563" s="138"/>
      <c r="K563" s="139"/>
      <c r="L563" s="62"/>
      <c r="N563" s="4"/>
    </row>
    <row r="564" spans="1:14" s="180" customFormat="1" ht="15" customHeight="1">
      <c r="A564" s="181"/>
      <c r="B564" s="157"/>
      <c r="C564" s="158" t="s">
        <v>920</v>
      </c>
      <c r="D564" s="168"/>
      <c r="E564" s="169" t="s">
        <v>935</v>
      </c>
      <c r="F564" s="161"/>
      <c r="G564" s="162"/>
      <c r="H564" s="157" t="s">
        <v>706</v>
      </c>
      <c r="I564" s="147">
        <v>1</v>
      </c>
      <c r="J564" s="67"/>
      <c r="K564" s="149"/>
      <c r="L564" s="200"/>
      <c r="N564" s="4"/>
    </row>
    <row r="565" spans="1:14" s="180" customFormat="1" ht="15" customHeight="1">
      <c r="A565" s="179"/>
      <c r="B565" s="151"/>
      <c r="C565" s="152"/>
      <c r="D565" s="166"/>
      <c r="E565" s="182" t="s">
        <v>936</v>
      </c>
      <c r="F565" s="155"/>
      <c r="G565" s="156"/>
      <c r="H565" s="151"/>
      <c r="I565" s="137"/>
      <c r="J565" s="138"/>
      <c r="K565" s="139"/>
      <c r="L565" s="62"/>
      <c r="N565" s="4"/>
    </row>
    <row r="566" spans="1:14" s="180" customFormat="1" ht="15" customHeight="1">
      <c r="A566" s="181"/>
      <c r="B566" s="157"/>
      <c r="C566" s="158" t="s">
        <v>920</v>
      </c>
      <c r="D566" s="168"/>
      <c r="E566" s="169" t="s">
        <v>937</v>
      </c>
      <c r="F566" s="161"/>
      <c r="G566" s="162"/>
      <c r="H566" s="157" t="s">
        <v>706</v>
      </c>
      <c r="I566" s="147">
        <v>1</v>
      </c>
      <c r="J566" s="67"/>
      <c r="K566" s="149"/>
      <c r="L566" s="200"/>
      <c r="N566" s="4"/>
    </row>
    <row r="567" spans="1:14" s="180" customFormat="1" ht="15" customHeight="1">
      <c r="A567" s="179"/>
      <c r="B567" s="151"/>
      <c r="C567" s="152"/>
      <c r="D567" s="166"/>
      <c r="E567" s="182" t="s">
        <v>938</v>
      </c>
      <c r="F567" s="155"/>
      <c r="G567" s="156"/>
      <c r="H567" s="151"/>
      <c r="I567" s="137"/>
      <c r="J567" s="138"/>
      <c r="K567" s="139"/>
      <c r="L567" s="62"/>
      <c r="N567" s="4"/>
    </row>
    <row r="568" spans="1:14" s="180" customFormat="1" ht="15" customHeight="1">
      <c r="A568" s="181"/>
      <c r="B568" s="157"/>
      <c r="C568" s="158" t="s">
        <v>920</v>
      </c>
      <c r="D568" s="168"/>
      <c r="E568" s="169" t="s">
        <v>939</v>
      </c>
      <c r="F568" s="161"/>
      <c r="G568" s="162"/>
      <c r="H568" s="157" t="s">
        <v>706</v>
      </c>
      <c r="I568" s="147">
        <v>1</v>
      </c>
      <c r="J568" s="67"/>
      <c r="K568" s="149"/>
      <c r="L568" s="200"/>
      <c r="N568" s="4"/>
    </row>
    <row r="569" spans="1:14" s="180" customFormat="1" ht="15" customHeight="1">
      <c r="A569" s="179"/>
      <c r="B569" s="151"/>
      <c r="C569" s="152"/>
      <c r="D569" s="166"/>
      <c r="E569" s="152"/>
      <c r="F569" s="155"/>
      <c r="G569" s="156"/>
      <c r="H569" s="151"/>
      <c r="I569" s="137"/>
      <c r="J569" s="138"/>
      <c r="K569" s="139"/>
      <c r="L569" s="62"/>
      <c r="N569" s="4"/>
    </row>
    <row r="570" spans="1:14" s="180" customFormat="1" ht="15" customHeight="1">
      <c r="A570" s="181"/>
      <c r="B570" s="157"/>
      <c r="C570" s="158" t="s">
        <v>940</v>
      </c>
      <c r="D570" s="168"/>
      <c r="E570" s="169"/>
      <c r="F570" s="161"/>
      <c r="G570" s="162"/>
      <c r="H570" s="157" t="s">
        <v>271</v>
      </c>
      <c r="I570" s="147">
        <v>18</v>
      </c>
      <c r="J570" s="67"/>
      <c r="K570" s="149"/>
      <c r="L570" s="200"/>
      <c r="N570" s="4"/>
    </row>
    <row r="571" spans="1:14" s="180" customFormat="1" ht="15" customHeight="1">
      <c r="A571" s="179"/>
      <c r="B571" s="151"/>
      <c r="C571" s="152"/>
      <c r="D571" s="166"/>
      <c r="E571" s="152"/>
      <c r="F571" s="155"/>
      <c r="G571" s="156"/>
      <c r="H571" s="151"/>
      <c r="I571" s="137"/>
      <c r="J571" s="138"/>
      <c r="K571" s="139"/>
      <c r="L571" s="62"/>
      <c r="N571" s="4"/>
    </row>
    <row r="572" spans="1:14" s="180" customFormat="1" ht="15" customHeight="1">
      <c r="A572" s="181"/>
      <c r="B572" s="157"/>
      <c r="C572" s="158" t="s">
        <v>941</v>
      </c>
      <c r="D572" s="168"/>
      <c r="E572" s="169" t="s">
        <v>942</v>
      </c>
      <c r="F572" s="161"/>
      <c r="G572" s="162"/>
      <c r="H572" s="157" t="s">
        <v>895</v>
      </c>
      <c r="I572" s="147">
        <v>15</v>
      </c>
      <c r="J572" s="67"/>
      <c r="K572" s="149"/>
      <c r="L572" s="200"/>
      <c r="N572" s="4"/>
    </row>
    <row r="573" spans="1:14" s="180" customFormat="1" ht="15" customHeight="1">
      <c r="A573" s="179"/>
      <c r="B573" s="151"/>
      <c r="C573" s="152"/>
      <c r="D573" s="166"/>
      <c r="E573" s="152"/>
      <c r="F573" s="155"/>
      <c r="G573" s="156"/>
      <c r="H573" s="151"/>
      <c r="I573" s="137"/>
      <c r="J573" s="138"/>
      <c r="K573" s="139"/>
      <c r="L573" s="62"/>
      <c r="N573" s="4"/>
    </row>
    <row r="574" spans="1:14" s="180" customFormat="1" ht="15" customHeight="1">
      <c r="A574" s="181"/>
      <c r="B574" s="157"/>
      <c r="C574" s="158" t="s">
        <v>943</v>
      </c>
      <c r="D574" s="168"/>
      <c r="E574" s="169" t="s">
        <v>944</v>
      </c>
      <c r="F574" s="161"/>
      <c r="G574" s="162"/>
      <c r="H574" s="157" t="s">
        <v>895</v>
      </c>
      <c r="I574" s="147">
        <v>11</v>
      </c>
      <c r="J574" s="67"/>
      <c r="K574" s="149"/>
      <c r="L574" s="200"/>
      <c r="N574" s="4"/>
    </row>
    <row r="575" spans="1:14" s="180" customFormat="1" ht="15" customHeight="1">
      <c r="A575" s="179"/>
      <c r="B575" s="151"/>
      <c r="C575" s="152"/>
      <c r="D575" s="166"/>
      <c r="E575" s="152"/>
      <c r="F575" s="155"/>
      <c r="G575" s="156"/>
      <c r="H575" s="151"/>
      <c r="I575" s="137"/>
      <c r="J575" s="138"/>
      <c r="K575" s="139"/>
      <c r="L575" s="62"/>
      <c r="N575" s="4"/>
    </row>
    <row r="576" spans="1:14" s="180" customFormat="1" ht="15" customHeight="1">
      <c r="A576" s="181"/>
      <c r="B576" s="157"/>
      <c r="C576" s="158" t="s">
        <v>945</v>
      </c>
      <c r="D576" s="168"/>
      <c r="E576" s="169"/>
      <c r="F576" s="161"/>
      <c r="G576" s="162"/>
      <c r="H576" s="157" t="s">
        <v>271</v>
      </c>
      <c r="I576" s="147">
        <v>1</v>
      </c>
      <c r="J576" s="67"/>
      <c r="K576" s="149"/>
      <c r="L576" s="200"/>
      <c r="N576" s="4"/>
    </row>
    <row r="577" spans="1:14" s="180" customFormat="1" ht="15" customHeight="1">
      <c r="A577" s="179"/>
      <c r="B577" s="151"/>
      <c r="C577" s="152"/>
      <c r="D577" s="166"/>
      <c r="E577" s="152"/>
      <c r="F577" s="155"/>
      <c r="G577" s="156"/>
      <c r="H577" s="151"/>
      <c r="I577" s="137"/>
      <c r="J577" s="138"/>
      <c r="K577" s="139"/>
      <c r="L577" s="62"/>
      <c r="N577" s="4"/>
    </row>
    <row r="578" spans="1:14" s="180" customFormat="1" ht="15" customHeight="1">
      <c r="A578" s="181"/>
      <c r="B578" s="157"/>
      <c r="C578" s="158" t="s">
        <v>946</v>
      </c>
      <c r="D578" s="168"/>
      <c r="E578" s="169"/>
      <c r="F578" s="161"/>
      <c r="G578" s="162"/>
      <c r="H578" s="157" t="s">
        <v>271</v>
      </c>
      <c r="I578" s="147">
        <v>1</v>
      </c>
      <c r="J578" s="67"/>
      <c r="K578" s="149"/>
      <c r="L578" s="200"/>
      <c r="N578" s="4"/>
    </row>
    <row r="579" spans="1:14" s="180" customFormat="1" ht="15" customHeight="1">
      <c r="A579" s="179"/>
      <c r="B579" s="151"/>
      <c r="C579" s="152"/>
      <c r="D579" s="166"/>
      <c r="E579" s="152"/>
      <c r="F579" s="155"/>
      <c r="G579" s="156"/>
      <c r="H579" s="151"/>
      <c r="I579" s="137"/>
      <c r="J579" s="138"/>
      <c r="K579" s="139"/>
      <c r="L579" s="62"/>
      <c r="N579" s="4"/>
    </row>
    <row r="580" spans="1:14" s="180" customFormat="1" ht="15" customHeight="1">
      <c r="A580" s="181"/>
      <c r="B580" s="141"/>
      <c r="C580" s="158" t="s">
        <v>947</v>
      </c>
      <c r="D580" s="168"/>
      <c r="E580" s="169" t="s">
        <v>948</v>
      </c>
      <c r="F580" s="161"/>
      <c r="G580" s="162"/>
      <c r="H580" s="157" t="s">
        <v>271</v>
      </c>
      <c r="I580" s="147">
        <v>23</v>
      </c>
      <c r="J580" s="67"/>
      <c r="K580" s="149"/>
      <c r="L580" s="200"/>
      <c r="N580" s="4"/>
    </row>
    <row r="581" spans="1:14" s="180" customFormat="1" ht="15" customHeight="1">
      <c r="A581" s="179"/>
      <c r="B581" s="151"/>
      <c r="C581" s="152"/>
      <c r="D581" s="166"/>
      <c r="E581" s="152"/>
      <c r="F581" s="155"/>
      <c r="G581" s="156"/>
      <c r="H581" s="151"/>
      <c r="I581" s="137"/>
      <c r="J581" s="138"/>
      <c r="K581" s="139"/>
      <c r="L581" s="62"/>
      <c r="N581" s="4"/>
    </row>
    <row r="582" spans="1:14" s="180" customFormat="1" ht="15" customHeight="1">
      <c r="A582" s="181"/>
      <c r="B582" s="157"/>
      <c r="C582" s="158" t="s">
        <v>949</v>
      </c>
      <c r="D582" s="168"/>
      <c r="E582" s="169" t="s">
        <v>900</v>
      </c>
      <c r="F582" s="161"/>
      <c r="G582" s="162"/>
      <c r="H582" s="157" t="s">
        <v>895</v>
      </c>
      <c r="I582" s="147">
        <v>5</v>
      </c>
      <c r="J582" s="67"/>
      <c r="K582" s="149"/>
      <c r="L582" s="200"/>
      <c r="N582" s="4"/>
    </row>
    <row r="583" spans="1:14" s="180" customFormat="1" ht="15" customHeight="1">
      <c r="A583" s="179"/>
      <c r="B583" s="151"/>
      <c r="C583" s="152"/>
      <c r="D583" s="166"/>
      <c r="E583" s="152"/>
      <c r="F583" s="155"/>
      <c r="G583" s="156"/>
      <c r="H583" s="151"/>
      <c r="I583" s="137"/>
      <c r="J583" s="138"/>
      <c r="K583" s="139"/>
      <c r="L583" s="62"/>
      <c r="N583" s="4"/>
    </row>
    <row r="584" spans="1:14" s="180" customFormat="1" ht="15" customHeight="1">
      <c r="A584" s="181"/>
      <c r="B584" s="157"/>
      <c r="C584" s="158" t="s">
        <v>950</v>
      </c>
      <c r="D584" s="168"/>
      <c r="E584" s="169"/>
      <c r="F584" s="161"/>
      <c r="G584" s="162"/>
      <c r="H584" s="157" t="s">
        <v>271</v>
      </c>
      <c r="I584" s="147">
        <v>1</v>
      </c>
      <c r="J584" s="67"/>
      <c r="K584" s="149"/>
      <c r="L584" s="200"/>
      <c r="N584" s="4"/>
    </row>
    <row r="585" spans="1:14" s="180" customFormat="1" ht="15" customHeight="1">
      <c r="A585" s="179"/>
      <c r="B585" s="151"/>
      <c r="C585" s="152"/>
      <c r="D585" s="166"/>
      <c r="E585" s="152"/>
      <c r="F585" s="155"/>
      <c r="G585" s="156"/>
      <c r="H585" s="151"/>
      <c r="I585" s="137"/>
      <c r="J585" s="138"/>
      <c r="K585" s="139"/>
      <c r="L585" s="62"/>
      <c r="N585" s="4"/>
    </row>
    <row r="586" spans="1:14" s="180" customFormat="1" ht="15" customHeight="1">
      <c r="A586" s="181"/>
      <c r="B586" s="157"/>
      <c r="C586" s="158" t="s">
        <v>951</v>
      </c>
      <c r="D586" s="168"/>
      <c r="E586" s="169"/>
      <c r="F586" s="161"/>
      <c r="G586" s="162"/>
      <c r="H586" s="157" t="s">
        <v>271</v>
      </c>
      <c r="I586" s="147">
        <v>1</v>
      </c>
      <c r="J586" s="67"/>
      <c r="K586" s="149"/>
      <c r="L586" s="200"/>
      <c r="N586" s="4"/>
    </row>
    <row r="587" spans="1:14" s="180" customFormat="1" ht="15" customHeight="1">
      <c r="A587" s="179"/>
      <c r="B587" s="151"/>
      <c r="C587" s="152"/>
      <c r="D587" s="166"/>
      <c r="E587" s="152"/>
      <c r="F587" s="155"/>
      <c r="G587" s="156"/>
      <c r="H587" s="151"/>
      <c r="I587" s="137"/>
      <c r="J587" s="138"/>
      <c r="K587" s="139"/>
      <c r="L587" s="62"/>
      <c r="N587" s="4"/>
    </row>
    <row r="588" spans="1:14" s="180" customFormat="1" ht="15" customHeight="1">
      <c r="A588" s="181"/>
      <c r="B588" s="157"/>
      <c r="C588" s="158" t="s">
        <v>952</v>
      </c>
      <c r="D588" s="168"/>
      <c r="E588" s="169"/>
      <c r="F588" s="161"/>
      <c r="G588" s="162"/>
      <c r="H588" s="157" t="s">
        <v>271</v>
      </c>
      <c r="I588" s="147">
        <v>3</v>
      </c>
      <c r="J588" s="67"/>
      <c r="K588" s="149"/>
      <c r="L588" s="200"/>
      <c r="N588" s="4"/>
    </row>
    <row r="589" spans="1:14" s="180" customFormat="1" ht="15" customHeight="1">
      <c r="A589" s="179"/>
      <c r="B589" s="151"/>
      <c r="C589" s="152"/>
      <c r="D589" s="166"/>
      <c r="E589" s="152"/>
      <c r="F589" s="155"/>
      <c r="G589" s="156"/>
      <c r="H589" s="151"/>
      <c r="I589" s="137"/>
      <c r="J589" s="138"/>
      <c r="K589" s="139"/>
      <c r="L589" s="140"/>
      <c r="N589" s="4"/>
    </row>
    <row r="590" spans="1:14" s="180" customFormat="1" ht="15" customHeight="1">
      <c r="A590" s="181"/>
      <c r="B590" s="157"/>
      <c r="C590" s="158"/>
      <c r="D590" s="168"/>
      <c r="E590" s="169"/>
      <c r="F590" s="161"/>
      <c r="G590" s="162"/>
      <c r="H590" s="157"/>
      <c r="I590" s="147"/>
      <c r="J590" s="67"/>
      <c r="K590" s="149"/>
      <c r="L590" s="150"/>
      <c r="N590" s="4"/>
    </row>
    <row r="591" spans="1:14" s="180" customFormat="1" ht="15" customHeight="1">
      <c r="A591" s="179"/>
      <c r="B591" s="151"/>
      <c r="C591" s="152"/>
      <c r="D591" s="166"/>
      <c r="E591" s="152"/>
      <c r="F591" s="155"/>
      <c r="G591" s="156"/>
      <c r="H591" s="151"/>
      <c r="I591" s="137"/>
      <c r="J591" s="138"/>
      <c r="K591" s="139"/>
      <c r="L591" s="140"/>
      <c r="N591" s="4"/>
    </row>
    <row r="592" spans="1:14" s="180" customFormat="1" ht="15" customHeight="1">
      <c r="A592" s="181"/>
      <c r="B592" s="157"/>
      <c r="C592" s="158"/>
      <c r="D592" s="168"/>
      <c r="E592" s="169"/>
      <c r="F592" s="161"/>
      <c r="G592" s="162"/>
      <c r="H592" s="157"/>
      <c r="I592" s="147"/>
      <c r="J592" s="67"/>
      <c r="K592" s="149"/>
      <c r="L592" s="150"/>
      <c r="N592" s="4"/>
    </row>
    <row r="593" spans="1:14" s="180" customFormat="1" ht="15" customHeight="1">
      <c r="A593" s="179"/>
      <c r="B593" s="151"/>
      <c r="C593" s="152"/>
      <c r="D593" s="166"/>
      <c r="E593" s="152"/>
      <c r="F593" s="155"/>
      <c r="G593" s="156"/>
      <c r="H593" s="151"/>
      <c r="I593" s="137"/>
      <c r="J593" s="138"/>
      <c r="K593" s="139"/>
      <c r="L593" s="140"/>
      <c r="N593" s="4"/>
    </row>
    <row r="594" spans="1:14" s="180" customFormat="1" ht="15" customHeight="1">
      <c r="A594" s="181"/>
      <c r="B594" s="157"/>
      <c r="C594" s="158"/>
      <c r="D594" s="168"/>
      <c r="E594" s="169"/>
      <c r="F594" s="161"/>
      <c r="G594" s="162"/>
      <c r="H594" s="157"/>
      <c r="I594" s="147"/>
      <c r="J594" s="67"/>
      <c r="K594" s="149"/>
      <c r="L594" s="150"/>
      <c r="N594" s="4"/>
    </row>
    <row r="595" spans="1:14" s="180" customFormat="1" ht="15" customHeight="1">
      <c r="A595" s="179"/>
      <c r="B595" s="151"/>
      <c r="C595" s="152"/>
      <c r="D595" s="166"/>
      <c r="E595" s="152"/>
      <c r="F595" s="155"/>
      <c r="G595" s="156"/>
      <c r="H595" s="151"/>
      <c r="I595" s="137"/>
      <c r="J595" s="138"/>
      <c r="K595" s="139"/>
      <c r="L595" s="140"/>
      <c r="N595" s="4"/>
    </row>
    <row r="596" spans="1:14" s="180" customFormat="1" ht="15" customHeight="1">
      <c r="A596" s="181"/>
      <c r="B596" s="157"/>
      <c r="C596" s="158"/>
      <c r="D596" s="168"/>
      <c r="E596" s="169"/>
      <c r="F596" s="161"/>
      <c r="G596" s="162"/>
      <c r="H596" s="157"/>
      <c r="I596" s="147"/>
      <c r="J596" s="67"/>
      <c r="K596" s="149"/>
      <c r="L596" s="150"/>
      <c r="N596" s="4"/>
    </row>
    <row r="597" spans="1:14" s="180" customFormat="1" ht="15" customHeight="1">
      <c r="A597" s="179"/>
      <c r="B597" s="151"/>
      <c r="C597" s="152"/>
      <c r="D597" s="166"/>
      <c r="E597" s="152"/>
      <c r="F597" s="155"/>
      <c r="G597" s="156"/>
      <c r="H597" s="151"/>
      <c r="I597" s="137"/>
      <c r="J597" s="138"/>
      <c r="K597" s="139"/>
      <c r="L597" s="140"/>
      <c r="N597" s="4"/>
    </row>
    <row r="598" spans="1:14" s="180" customFormat="1" ht="15" customHeight="1">
      <c r="A598" s="181"/>
      <c r="B598" s="157"/>
      <c r="C598" s="158"/>
      <c r="D598" s="168"/>
      <c r="E598" s="169"/>
      <c r="F598" s="161"/>
      <c r="G598" s="162"/>
      <c r="H598" s="157"/>
      <c r="I598" s="147"/>
      <c r="J598" s="67"/>
      <c r="K598" s="149"/>
      <c r="L598" s="150"/>
      <c r="N598" s="4"/>
    </row>
    <row r="599" spans="1:14" s="180" customFormat="1" ht="15" customHeight="1">
      <c r="A599" s="179"/>
      <c r="B599" s="151"/>
      <c r="C599" s="152"/>
      <c r="D599" s="166"/>
      <c r="E599" s="152"/>
      <c r="F599" s="155"/>
      <c r="G599" s="156"/>
      <c r="H599" s="151"/>
      <c r="I599" s="137"/>
      <c r="J599" s="138"/>
      <c r="K599" s="139"/>
      <c r="L599" s="140"/>
      <c r="N599" s="4"/>
    </row>
    <row r="600" spans="1:14" s="180" customFormat="1" ht="15" customHeight="1">
      <c r="A600" s="181"/>
      <c r="B600" s="157"/>
      <c r="C600" s="158"/>
      <c r="D600" s="168"/>
      <c r="E600" s="169"/>
      <c r="F600" s="161"/>
      <c r="G600" s="162"/>
      <c r="H600" s="157"/>
      <c r="I600" s="147"/>
      <c r="J600" s="67"/>
      <c r="K600" s="149"/>
      <c r="L600" s="150"/>
      <c r="N600" s="4"/>
    </row>
    <row r="601" spans="1:14" s="180" customFormat="1" ht="15" customHeight="1">
      <c r="A601" s="179"/>
      <c r="B601" s="151"/>
      <c r="C601" s="152"/>
      <c r="D601" s="166"/>
      <c r="E601" s="152"/>
      <c r="F601" s="155"/>
      <c r="G601" s="156"/>
      <c r="H601" s="151"/>
      <c r="I601" s="137"/>
      <c r="J601" s="138"/>
      <c r="K601" s="139"/>
      <c r="L601" s="140"/>
      <c r="N601" s="4"/>
    </row>
    <row r="602" spans="1:14" s="180" customFormat="1" ht="15" customHeight="1">
      <c r="A602" s="181"/>
      <c r="B602" s="157"/>
      <c r="C602" s="158"/>
      <c r="D602" s="168"/>
      <c r="E602" s="169"/>
      <c r="F602" s="161"/>
      <c r="G602" s="162"/>
      <c r="H602" s="157"/>
      <c r="I602" s="147"/>
      <c r="J602" s="67"/>
      <c r="K602" s="149"/>
      <c r="L602" s="150"/>
      <c r="N602" s="4"/>
    </row>
    <row r="603" spans="1:14" s="180" customFormat="1" ht="15" customHeight="1">
      <c r="A603" s="179"/>
      <c r="B603" s="151"/>
      <c r="C603" s="152"/>
      <c r="D603" s="166"/>
      <c r="E603" s="152"/>
      <c r="F603" s="155"/>
      <c r="G603" s="156"/>
      <c r="H603" s="151"/>
      <c r="I603" s="137"/>
      <c r="J603" s="138"/>
      <c r="K603" s="139"/>
      <c r="L603" s="140"/>
      <c r="N603" s="4"/>
    </row>
    <row r="604" spans="1:14" s="180" customFormat="1" ht="15" customHeight="1">
      <c r="A604" s="181"/>
      <c r="B604" s="157"/>
      <c r="C604" s="158"/>
      <c r="D604" s="168"/>
      <c r="E604" s="169"/>
      <c r="F604" s="161"/>
      <c r="G604" s="162"/>
      <c r="H604" s="157"/>
      <c r="I604" s="147"/>
      <c r="J604" s="67"/>
      <c r="K604" s="149"/>
      <c r="L604" s="150"/>
      <c r="N604" s="4"/>
    </row>
    <row r="605" spans="1:14" s="180" customFormat="1" ht="15" customHeight="1">
      <c r="A605" s="179"/>
      <c r="B605" s="151"/>
      <c r="C605" s="152"/>
      <c r="D605" s="166"/>
      <c r="E605" s="152"/>
      <c r="F605" s="155"/>
      <c r="G605" s="156"/>
      <c r="H605" s="151"/>
      <c r="I605" s="137"/>
      <c r="J605" s="138"/>
      <c r="K605" s="139"/>
      <c r="L605" s="140"/>
      <c r="N605" s="4"/>
    </row>
    <row r="606" spans="1:14" s="180" customFormat="1" ht="15" customHeight="1">
      <c r="A606" s="181"/>
      <c r="B606" s="157"/>
      <c r="C606" s="158"/>
      <c r="D606" s="168"/>
      <c r="E606" s="169"/>
      <c r="F606" s="161"/>
      <c r="G606" s="162"/>
      <c r="H606" s="157"/>
      <c r="I606" s="147"/>
      <c r="J606" s="67"/>
      <c r="K606" s="149"/>
      <c r="L606" s="150"/>
      <c r="N606" s="4"/>
    </row>
    <row r="607" spans="1:14" s="180" customFormat="1" ht="15" customHeight="1">
      <c r="A607" s="179"/>
      <c r="B607" s="151"/>
      <c r="C607" s="152"/>
      <c r="D607" s="166"/>
      <c r="E607" s="152"/>
      <c r="F607" s="155"/>
      <c r="G607" s="156"/>
      <c r="H607" s="151"/>
      <c r="I607" s="137"/>
      <c r="J607" s="138"/>
      <c r="K607" s="139"/>
      <c r="L607" s="140"/>
      <c r="N607" s="4"/>
    </row>
    <row r="608" spans="1:14" s="180" customFormat="1" ht="15" customHeight="1">
      <c r="A608" s="181"/>
      <c r="B608" s="157"/>
      <c r="C608" s="158"/>
      <c r="D608" s="168"/>
      <c r="E608" s="169"/>
      <c r="F608" s="161"/>
      <c r="G608" s="162"/>
      <c r="H608" s="157"/>
      <c r="I608" s="147"/>
      <c r="J608" s="67"/>
      <c r="K608" s="149"/>
      <c r="L608" s="150"/>
      <c r="N608" s="4"/>
    </row>
    <row r="609" spans="1:14" s="180" customFormat="1" ht="15" customHeight="1">
      <c r="A609" s="179"/>
      <c r="B609" s="151"/>
      <c r="C609" s="152"/>
      <c r="D609" s="166"/>
      <c r="E609" s="152"/>
      <c r="F609" s="155"/>
      <c r="G609" s="156"/>
      <c r="H609" s="151"/>
      <c r="I609" s="137"/>
      <c r="J609" s="138"/>
      <c r="K609" s="139"/>
      <c r="L609" s="140"/>
      <c r="N609" s="4"/>
    </row>
    <row r="610" spans="1:14" s="180" customFormat="1" ht="15" customHeight="1">
      <c r="A610" s="181"/>
      <c r="B610" s="157" t="s">
        <v>918</v>
      </c>
      <c r="C610" s="169" t="s">
        <v>702</v>
      </c>
      <c r="D610" s="168"/>
      <c r="E610" s="169"/>
      <c r="F610" s="161"/>
      <c r="G610" s="162"/>
      <c r="H610" s="157"/>
      <c r="I610" s="147"/>
      <c r="J610" s="67"/>
      <c r="K610" s="149"/>
      <c r="L610" s="150"/>
      <c r="N610" s="4"/>
    </row>
    <row r="611" spans="1:14" s="180" customFormat="1" ht="15" customHeight="1">
      <c r="A611" s="179"/>
      <c r="B611" s="151"/>
      <c r="C611" s="152"/>
      <c r="D611" s="166"/>
      <c r="E611" s="152"/>
      <c r="F611" s="155"/>
      <c r="G611" s="156"/>
      <c r="H611" s="151"/>
      <c r="I611" s="137"/>
      <c r="J611" s="138"/>
      <c r="K611" s="139"/>
      <c r="L611" s="140"/>
      <c r="N611" s="4"/>
    </row>
    <row r="612" spans="1:14" s="180" customFormat="1" ht="15" customHeight="1">
      <c r="A612" s="181"/>
      <c r="B612" s="157" t="s">
        <v>953</v>
      </c>
      <c r="C612" s="158" t="s">
        <v>695</v>
      </c>
      <c r="D612" s="168"/>
      <c r="E612" s="169"/>
      <c r="F612" s="161"/>
      <c r="G612" s="162"/>
      <c r="H612" s="157"/>
      <c r="I612" s="147"/>
      <c r="J612" s="67"/>
      <c r="K612" s="149"/>
      <c r="L612" s="150"/>
      <c r="N612" s="4"/>
    </row>
    <row r="613" spans="1:14" s="180" customFormat="1" ht="15" customHeight="1">
      <c r="A613" s="179"/>
      <c r="B613" s="151"/>
      <c r="C613" s="152"/>
      <c r="D613" s="166"/>
      <c r="E613" s="152"/>
      <c r="F613" s="155"/>
      <c r="G613" s="156"/>
      <c r="H613" s="151"/>
      <c r="I613" s="137"/>
      <c r="J613" s="138"/>
      <c r="K613" s="139"/>
      <c r="L613" s="62"/>
      <c r="N613" s="4"/>
    </row>
    <row r="614" spans="1:14" s="180" customFormat="1" ht="15" customHeight="1">
      <c r="A614" s="181"/>
      <c r="B614" s="157"/>
      <c r="C614" s="158" t="s">
        <v>954</v>
      </c>
      <c r="D614" s="168"/>
      <c r="E614" s="169" t="s">
        <v>955</v>
      </c>
      <c r="F614" s="161"/>
      <c r="G614" s="162"/>
      <c r="H614" s="157" t="s">
        <v>271</v>
      </c>
      <c r="I614" s="147">
        <v>9</v>
      </c>
      <c r="J614" s="67"/>
      <c r="K614" s="149"/>
      <c r="L614" s="200"/>
      <c r="N614" s="4"/>
    </row>
    <row r="615" spans="1:14" s="180" customFormat="1" ht="15" customHeight="1">
      <c r="A615" s="179"/>
      <c r="B615" s="151"/>
      <c r="C615" s="152" t="s">
        <v>956</v>
      </c>
      <c r="D615" s="166"/>
      <c r="E615" s="152"/>
      <c r="F615" s="155"/>
      <c r="G615" s="156"/>
      <c r="H615" s="151"/>
      <c r="I615" s="137"/>
      <c r="J615" s="138"/>
      <c r="K615" s="139"/>
      <c r="L615" s="62"/>
      <c r="N615" s="4"/>
    </row>
    <row r="616" spans="1:14" s="180" customFormat="1" ht="15" customHeight="1">
      <c r="A616" s="181"/>
      <c r="B616" s="157"/>
      <c r="C616" s="158" t="s">
        <v>957</v>
      </c>
      <c r="D616" s="168"/>
      <c r="E616" s="169" t="s">
        <v>958</v>
      </c>
      <c r="F616" s="161"/>
      <c r="G616" s="162"/>
      <c r="H616" s="157" t="s">
        <v>271</v>
      </c>
      <c r="I616" s="147">
        <v>4</v>
      </c>
      <c r="J616" s="67"/>
      <c r="K616" s="149"/>
      <c r="L616" s="200"/>
      <c r="N616" s="4"/>
    </row>
    <row r="617" spans="1:14" s="180" customFormat="1" ht="15" customHeight="1">
      <c r="A617" s="179"/>
      <c r="B617" s="151"/>
      <c r="C617" s="152"/>
      <c r="D617" s="166"/>
      <c r="E617" s="152"/>
      <c r="F617" s="155"/>
      <c r="G617" s="156"/>
      <c r="H617" s="151"/>
      <c r="I617" s="137"/>
      <c r="J617" s="138"/>
      <c r="K617" s="139"/>
      <c r="L617" s="62"/>
      <c r="N617" s="4"/>
    </row>
    <row r="618" spans="1:14" s="180" customFormat="1" ht="15" customHeight="1">
      <c r="A618" s="181"/>
      <c r="B618" s="157"/>
      <c r="C618" s="158" t="s">
        <v>959</v>
      </c>
      <c r="D618" s="168"/>
      <c r="E618" s="169"/>
      <c r="F618" s="161"/>
      <c r="G618" s="162"/>
      <c r="H618" s="157" t="s">
        <v>271</v>
      </c>
      <c r="I618" s="147">
        <v>16</v>
      </c>
      <c r="J618" s="67"/>
      <c r="K618" s="149"/>
      <c r="L618" s="200"/>
      <c r="N618" s="4"/>
    </row>
    <row r="619" spans="1:14" s="180" customFormat="1" ht="15" customHeight="1">
      <c r="A619" s="179"/>
      <c r="B619" s="151"/>
      <c r="C619" s="152"/>
      <c r="D619" s="166"/>
      <c r="E619" s="152"/>
      <c r="F619" s="155"/>
      <c r="G619" s="156"/>
      <c r="H619" s="151"/>
      <c r="I619" s="137"/>
      <c r="J619" s="138"/>
      <c r="K619" s="139"/>
      <c r="L619" s="62"/>
      <c r="N619" s="4"/>
    </row>
    <row r="620" spans="1:14" s="180" customFormat="1" ht="15" customHeight="1">
      <c r="A620" s="181"/>
      <c r="B620" s="157"/>
      <c r="C620" s="158" t="s">
        <v>960</v>
      </c>
      <c r="D620" s="168"/>
      <c r="E620" s="169" t="s">
        <v>961</v>
      </c>
      <c r="F620" s="161"/>
      <c r="G620" s="162"/>
      <c r="H620" s="157" t="s">
        <v>271</v>
      </c>
      <c r="I620" s="147">
        <v>9</v>
      </c>
      <c r="J620" s="67"/>
      <c r="K620" s="149"/>
      <c r="L620" s="200"/>
      <c r="N620" s="4"/>
    </row>
    <row r="621" spans="1:14" s="180" customFormat="1" ht="15" customHeight="1">
      <c r="A621" s="179"/>
      <c r="B621" s="151"/>
      <c r="C621" s="152"/>
      <c r="D621" s="166"/>
      <c r="E621" s="152"/>
      <c r="F621" s="155"/>
      <c r="G621" s="156"/>
      <c r="H621" s="151"/>
      <c r="I621" s="137"/>
      <c r="J621" s="138"/>
      <c r="K621" s="139"/>
      <c r="L621" s="62"/>
      <c r="N621" s="4"/>
    </row>
    <row r="622" spans="1:14" s="180" customFormat="1" ht="15" customHeight="1">
      <c r="A622" s="181"/>
      <c r="B622" s="157"/>
      <c r="C622" s="158" t="s">
        <v>962</v>
      </c>
      <c r="D622" s="168"/>
      <c r="E622" s="169"/>
      <c r="F622" s="161"/>
      <c r="G622" s="162"/>
      <c r="H622" s="157" t="s">
        <v>271</v>
      </c>
      <c r="I622" s="147">
        <v>12</v>
      </c>
      <c r="J622" s="67"/>
      <c r="K622" s="149"/>
      <c r="L622" s="200"/>
      <c r="N622" s="4"/>
    </row>
    <row r="623" spans="1:14" s="180" customFormat="1" ht="15" customHeight="1">
      <c r="A623" s="179"/>
      <c r="B623" s="151"/>
      <c r="C623" s="152"/>
      <c r="D623" s="166"/>
      <c r="E623" s="152"/>
      <c r="F623" s="155"/>
      <c r="G623" s="156"/>
      <c r="H623" s="151"/>
      <c r="I623" s="137"/>
      <c r="J623" s="138"/>
      <c r="K623" s="139"/>
      <c r="L623" s="62"/>
      <c r="N623" s="4"/>
    </row>
    <row r="624" spans="1:14" s="180" customFormat="1" ht="15" customHeight="1">
      <c r="A624" s="181"/>
      <c r="B624" s="157"/>
      <c r="C624" s="158" t="s">
        <v>963</v>
      </c>
      <c r="D624" s="168"/>
      <c r="E624" s="169"/>
      <c r="F624" s="161"/>
      <c r="G624" s="162"/>
      <c r="H624" s="157" t="s">
        <v>271</v>
      </c>
      <c r="I624" s="147">
        <v>1</v>
      </c>
      <c r="J624" s="67"/>
      <c r="K624" s="149"/>
      <c r="L624" s="200"/>
      <c r="N624" s="4"/>
    </row>
    <row r="625" spans="1:14" s="180" customFormat="1" ht="15" customHeight="1">
      <c r="A625" s="179"/>
      <c r="B625" s="151"/>
      <c r="C625" s="152"/>
      <c r="D625" s="166"/>
      <c r="E625" s="152"/>
      <c r="F625" s="155"/>
      <c r="G625" s="156"/>
      <c r="H625" s="151"/>
      <c r="I625" s="137"/>
      <c r="J625" s="138"/>
      <c r="K625" s="139"/>
      <c r="L625" s="62"/>
      <c r="N625" s="4"/>
    </row>
    <row r="626" spans="1:14" s="180" customFormat="1" ht="15" customHeight="1">
      <c r="A626" s="181"/>
      <c r="B626" s="157"/>
      <c r="C626" s="158" t="s">
        <v>964</v>
      </c>
      <c r="D626" s="168"/>
      <c r="E626" s="169" t="s">
        <v>965</v>
      </c>
      <c r="F626" s="161"/>
      <c r="G626" s="162"/>
      <c r="H626" s="157" t="s">
        <v>271</v>
      </c>
      <c r="I626" s="147">
        <v>86</v>
      </c>
      <c r="J626" s="67"/>
      <c r="K626" s="149"/>
      <c r="L626" s="200"/>
      <c r="N626" s="4"/>
    </row>
    <row r="627" spans="1:14" s="180" customFormat="1" ht="15" customHeight="1">
      <c r="A627" s="179"/>
      <c r="B627" s="151"/>
      <c r="C627" s="152"/>
      <c r="D627" s="166"/>
      <c r="E627" s="152"/>
      <c r="F627" s="155"/>
      <c r="G627" s="156"/>
      <c r="H627" s="151"/>
      <c r="I627" s="137"/>
      <c r="J627" s="138"/>
      <c r="K627" s="139"/>
      <c r="L627" s="62"/>
      <c r="N627" s="4"/>
    </row>
    <row r="628" spans="1:14" s="180" customFormat="1" ht="15" customHeight="1">
      <c r="A628" s="181"/>
      <c r="B628" s="157"/>
      <c r="C628" s="158" t="s">
        <v>964</v>
      </c>
      <c r="D628" s="168"/>
      <c r="E628" s="169" t="s">
        <v>966</v>
      </c>
      <c r="F628" s="161"/>
      <c r="G628" s="162"/>
      <c r="H628" s="157" t="s">
        <v>271</v>
      </c>
      <c r="I628" s="147">
        <v>1</v>
      </c>
      <c r="J628" s="67"/>
      <c r="K628" s="149"/>
      <c r="L628" s="200"/>
      <c r="N628" s="4"/>
    </row>
    <row r="629" spans="1:14" s="180" customFormat="1" ht="15" customHeight="1">
      <c r="A629" s="179"/>
      <c r="B629" s="151"/>
      <c r="C629" s="152"/>
      <c r="D629" s="166"/>
      <c r="E629" s="152"/>
      <c r="F629" s="155"/>
      <c r="G629" s="156"/>
      <c r="H629" s="151"/>
      <c r="I629" s="137"/>
      <c r="J629" s="138"/>
      <c r="K629" s="139"/>
      <c r="L629" s="62"/>
      <c r="N629" s="4"/>
    </row>
    <row r="630" spans="1:14" s="180" customFormat="1" ht="15" customHeight="1">
      <c r="A630" s="181"/>
      <c r="B630" s="157"/>
      <c r="C630" s="158" t="s">
        <v>967</v>
      </c>
      <c r="D630" s="168"/>
      <c r="E630" s="169"/>
      <c r="F630" s="161"/>
      <c r="G630" s="162"/>
      <c r="H630" s="157" t="s">
        <v>271</v>
      </c>
      <c r="I630" s="147">
        <v>1</v>
      </c>
      <c r="J630" s="67"/>
      <c r="K630" s="149"/>
      <c r="L630" s="200"/>
      <c r="N630" s="4"/>
    </row>
    <row r="631" spans="1:14" s="180" customFormat="1" ht="15" customHeight="1">
      <c r="A631" s="179"/>
      <c r="B631" s="151"/>
      <c r="C631" s="152"/>
      <c r="D631" s="166"/>
      <c r="E631" s="152"/>
      <c r="F631" s="155"/>
      <c r="G631" s="156"/>
      <c r="H631" s="151"/>
      <c r="I631" s="137"/>
      <c r="J631" s="138"/>
      <c r="K631" s="139"/>
      <c r="L631" s="140"/>
      <c r="N631" s="4"/>
    </row>
    <row r="632" spans="1:14" s="180" customFormat="1" ht="15" customHeight="1">
      <c r="A632" s="181"/>
      <c r="B632" s="157"/>
      <c r="C632" s="158"/>
      <c r="D632" s="168"/>
      <c r="E632" s="169"/>
      <c r="F632" s="161"/>
      <c r="G632" s="162"/>
      <c r="H632" s="157"/>
      <c r="I632" s="147"/>
      <c r="J632" s="67"/>
      <c r="K632" s="149"/>
      <c r="L632" s="150"/>
      <c r="N632" s="4"/>
    </row>
    <row r="633" spans="1:14" s="180" customFormat="1" ht="15" customHeight="1">
      <c r="A633" s="179"/>
      <c r="B633" s="151"/>
      <c r="C633" s="152"/>
      <c r="D633" s="166"/>
      <c r="E633" s="152"/>
      <c r="F633" s="155"/>
      <c r="G633" s="156"/>
      <c r="H633" s="151"/>
      <c r="I633" s="137"/>
      <c r="J633" s="138"/>
      <c r="K633" s="139"/>
      <c r="L633" s="140"/>
      <c r="N633" s="4"/>
    </row>
    <row r="634" spans="1:14" s="180" customFormat="1" ht="15" customHeight="1">
      <c r="A634" s="181"/>
      <c r="B634" s="157"/>
      <c r="C634" s="158"/>
      <c r="D634" s="168"/>
      <c r="E634" s="169"/>
      <c r="F634" s="161"/>
      <c r="G634" s="162"/>
      <c r="H634" s="157"/>
      <c r="I634" s="147"/>
      <c r="J634" s="67"/>
      <c r="K634" s="149"/>
      <c r="L634" s="150"/>
      <c r="N634" s="4"/>
    </row>
    <row r="635" spans="1:14" s="180" customFormat="1" ht="15" customHeight="1">
      <c r="A635" s="179"/>
      <c r="B635" s="151"/>
      <c r="C635" s="152"/>
      <c r="D635" s="166"/>
      <c r="E635" s="152"/>
      <c r="F635" s="155"/>
      <c r="G635" s="156"/>
      <c r="H635" s="151"/>
      <c r="I635" s="137"/>
      <c r="J635" s="138"/>
      <c r="K635" s="139"/>
      <c r="L635" s="140"/>
      <c r="N635" s="4"/>
    </row>
    <row r="636" spans="1:14" s="180" customFormat="1" ht="15" customHeight="1">
      <c r="A636" s="181"/>
      <c r="B636" s="157"/>
      <c r="C636" s="158"/>
      <c r="D636" s="168"/>
      <c r="E636" s="169"/>
      <c r="F636" s="161"/>
      <c r="G636" s="162"/>
      <c r="H636" s="157"/>
      <c r="I636" s="147"/>
      <c r="J636" s="67"/>
      <c r="K636" s="149"/>
      <c r="L636" s="150"/>
      <c r="N636" s="4"/>
    </row>
    <row r="637" spans="1:14" s="180" customFormat="1" ht="15" customHeight="1">
      <c r="A637" s="179"/>
      <c r="B637" s="151"/>
      <c r="C637" s="152"/>
      <c r="D637" s="166"/>
      <c r="E637" s="152"/>
      <c r="F637" s="155"/>
      <c r="G637" s="156"/>
      <c r="H637" s="151"/>
      <c r="I637" s="137"/>
      <c r="J637" s="138"/>
      <c r="K637" s="139"/>
      <c r="L637" s="140"/>
      <c r="N637" s="4"/>
    </row>
    <row r="638" spans="1:14" s="180" customFormat="1" ht="15" customHeight="1">
      <c r="A638" s="181"/>
      <c r="B638" s="157"/>
      <c r="C638" s="158"/>
      <c r="D638" s="168"/>
      <c r="E638" s="169"/>
      <c r="F638" s="161"/>
      <c r="G638" s="162"/>
      <c r="H638" s="157"/>
      <c r="I638" s="147"/>
      <c r="J638" s="67"/>
      <c r="K638" s="149"/>
      <c r="L638" s="150"/>
      <c r="N638" s="4"/>
    </row>
    <row r="639" spans="1:14" s="180" customFormat="1" ht="15" customHeight="1">
      <c r="A639" s="179"/>
      <c r="B639" s="151"/>
      <c r="C639" s="152"/>
      <c r="D639" s="166"/>
      <c r="E639" s="152"/>
      <c r="F639" s="155"/>
      <c r="G639" s="156"/>
      <c r="H639" s="151"/>
      <c r="I639" s="137"/>
      <c r="J639" s="138"/>
      <c r="K639" s="139"/>
      <c r="L639" s="140"/>
      <c r="N639" s="4"/>
    </row>
    <row r="640" spans="1:14" s="180" customFormat="1" ht="15" customHeight="1">
      <c r="A640" s="181"/>
      <c r="B640" s="157"/>
      <c r="C640" s="158"/>
      <c r="D640" s="168"/>
      <c r="E640" s="169"/>
      <c r="F640" s="161"/>
      <c r="G640" s="162"/>
      <c r="H640" s="157"/>
      <c r="I640" s="147"/>
      <c r="J640" s="67"/>
      <c r="K640" s="149"/>
      <c r="L640" s="150"/>
      <c r="N640" s="4"/>
    </row>
    <row r="641" spans="1:14" s="180" customFormat="1" ht="15" customHeight="1">
      <c r="A641" s="179"/>
      <c r="B641" s="151"/>
      <c r="C641" s="152"/>
      <c r="D641" s="166"/>
      <c r="E641" s="152"/>
      <c r="F641" s="155"/>
      <c r="G641" s="156"/>
      <c r="H641" s="151"/>
      <c r="I641" s="137"/>
      <c r="J641" s="138"/>
      <c r="K641" s="139"/>
      <c r="L641" s="140"/>
      <c r="N641" s="4"/>
    </row>
    <row r="642" spans="1:14" s="180" customFormat="1" ht="15" customHeight="1">
      <c r="A642" s="181"/>
      <c r="B642" s="157" t="s">
        <v>953</v>
      </c>
      <c r="C642" s="169" t="s">
        <v>702</v>
      </c>
      <c r="D642" s="168"/>
      <c r="E642" s="169"/>
      <c r="F642" s="161"/>
      <c r="G642" s="162"/>
      <c r="H642" s="157"/>
      <c r="I642" s="147"/>
      <c r="J642" s="67"/>
      <c r="K642" s="149"/>
      <c r="L642" s="150"/>
      <c r="N642" s="4"/>
    </row>
  </sheetData>
  <mergeCells count="8">
    <mergeCell ref="K1:K2"/>
    <mergeCell ref="L1:L2"/>
    <mergeCell ref="B1:D2"/>
    <mergeCell ref="E1:E2"/>
    <mergeCell ref="G1:G2"/>
    <mergeCell ref="H1:H2"/>
    <mergeCell ref="I1:I2"/>
    <mergeCell ref="J1:J2"/>
  </mergeCells>
  <phoneticPr fontId="2"/>
  <conditionalFormatting sqref="A3:A642">
    <cfRule type="cellIs" dxfId="605" priority="183" stopIfTrue="1" operator="between">
      <formula>0.9999</formula>
      <formula>1.0001</formula>
    </cfRule>
  </conditionalFormatting>
  <conditionalFormatting sqref="J12">
    <cfRule type="expression" dxfId="604" priority="417" stopIfTrue="1">
      <formula>ISERROR(J12)</formula>
    </cfRule>
  </conditionalFormatting>
  <conditionalFormatting sqref="J8:K8">
    <cfRule type="expression" dxfId="603" priority="590" stopIfTrue="1">
      <formula>ISERROR(J8)</formula>
    </cfRule>
  </conditionalFormatting>
  <conditionalFormatting sqref="J10:K10">
    <cfRule type="expression" dxfId="602" priority="589" stopIfTrue="1">
      <formula>ISERROR(J10)</formula>
    </cfRule>
  </conditionalFormatting>
  <conditionalFormatting sqref="J12:K14">
    <cfRule type="expression" dxfId="601" priority="404" stopIfTrue="1">
      <formula>ISERROR(J12)</formula>
    </cfRule>
  </conditionalFormatting>
  <conditionalFormatting sqref="J16:K16">
    <cfRule type="expression" dxfId="600" priority="406" stopIfTrue="1">
      <formula>ISERROR(J16)</formula>
    </cfRule>
  </conditionalFormatting>
  <conditionalFormatting sqref="J18:K18">
    <cfRule type="expression" dxfId="599" priority="405" stopIfTrue="1">
      <formula>ISERROR(J18)</formula>
    </cfRule>
  </conditionalFormatting>
  <conditionalFormatting sqref="J20:K20">
    <cfRule type="expression" dxfId="598" priority="403" stopIfTrue="1">
      <formula>ISERROR(J20)</formula>
    </cfRule>
  </conditionalFormatting>
  <conditionalFormatting sqref="J22:K22">
    <cfRule type="expression" dxfId="597" priority="583" stopIfTrue="1">
      <formula>ISERROR(J22)</formula>
    </cfRule>
  </conditionalFormatting>
  <conditionalFormatting sqref="J24:K24">
    <cfRule type="expression" dxfId="596" priority="582" stopIfTrue="1">
      <formula>ISERROR(J24)</formula>
    </cfRule>
  </conditionalFormatting>
  <conditionalFormatting sqref="J26:K26">
    <cfRule type="expression" dxfId="595" priority="581" stopIfTrue="1">
      <formula>ISERROR(J26)</formula>
    </cfRule>
  </conditionalFormatting>
  <conditionalFormatting sqref="J28:K28">
    <cfRule type="expression" dxfId="594" priority="580" stopIfTrue="1">
      <formula>ISERROR(J28)</formula>
    </cfRule>
  </conditionalFormatting>
  <conditionalFormatting sqref="J30:K30">
    <cfRule type="expression" dxfId="593" priority="579" stopIfTrue="1">
      <formula>ISERROR(J30)</formula>
    </cfRule>
  </conditionalFormatting>
  <conditionalFormatting sqref="J32:K32">
    <cfRule type="expression" dxfId="592" priority="578" stopIfTrue="1">
      <formula>ISERROR(J32)</formula>
    </cfRule>
  </conditionalFormatting>
  <conditionalFormatting sqref="J36:K36">
    <cfRule type="expression" dxfId="591" priority="576" stopIfTrue="1">
      <formula>ISERROR(J36)</formula>
    </cfRule>
  </conditionalFormatting>
  <conditionalFormatting sqref="J38:K38">
    <cfRule type="expression" dxfId="590" priority="16" stopIfTrue="1">
      <formula>ISERROR(J38)</formula>
    </cfRule>
  </conditionalFormatting>
  <conditionalFormatting sqref="J40:K40">
    <cfRule type="expression" dxfId="589" priority="15" stopIfTrue="1">
      <formula>ISERROR(J40)</formula>
    </cfRule>
  </conditionalFormatting>
  <conditionalFormatting sqref="J42:K42">
    <cfRule type="expression" dxfId="588" priority="573" stopIfTrue="1">
      <formula>ISERROR(J42)</formula>
    </cfRule>
  </conditionalFormatting>
  <conditionalFormatting sqref="J44:K44">
    <cfRule type="expression" dxfId="587" priority="572" stopIfTrue="1">
      <formula>ISERROR(J44)</formula>
    </cfRule>
  </conditionalFormatting>
  <conditionalFormatting sqref="J46:K46">
    <cfRule type="expression" dxfId="586" priority="571" stopIfTrue="1">
      <formula>ISERROR(J46)</formula>
    </cfRule>
  </conditionalFormatting>
  <conditionalFormatting sqref="J48:K48">
    <cfRule type="expression" dxfId="585" priority="570" stopIfTrue="1">
      <formula>ISERROR(J48)</formula>
    </cfRule>
  </conditionalFormatting>
  <conditionalFormatting sqref="J50:K50">
    <cfRule type="expression" dxfId="584" priority="569" stopIfTrue="1">
      <formula>ISERROR(J50)</formula>
    </cfRule>
  </conditionalFormatting>
  <conditionalFormatting sqref="J52:K52">
    <cfRule type="expression" dxfId="583" priority="568" stopIfTrue="1">
      <formula>ISERROR(J52)</formula>
    </cfRule>
  </conditionalFormatting>
  <conditionalFormatting sqref="J54:K54">
    <cfRule type="expression" dxfId="582" priority="567" stopIfTrue="1">
      <formula>ISERROR(J54)</formula>
    </cfRule>
  </conditionalFormatting>
  <conditionalFormatting sqref="J56:K56">
    <cfRule type="expression" dxfId="581" priority="566" stopIfTrue="1">
      <formula>ISERROR(J56)</formula>
    </cfRule>
  </conditionalFormatting>
  <conditionalFormatting sqref="J58:K58">
    <cfRule type="expression" dxfId="580" priority="565" stopIfTrue="1">
      <formula>ISERROR(J58)</formula>
    </cfRule>
  </conditionalFormatting>
  <conditionalFormatting sqref="J60:K60">
    <cfRule type="expression" dxfId="579" priority="564" stopIfTrue="1">
      <formula>ISERROR(J60)</formula>
    </cfRule>
  </conditionalFormatting>
  <conditionalFormatting sqref="J62:K62">
    <cfRule type="expression" dxfId="578" priority="563" stopIfTrue="1">
      <formula>ISERROR(J62)</formula>
    </cfRule>
  </conditionalFormatting>
  <conditionalFormatting sqref="J64:K64">
    <cfRule type="expression" dxfId="577" priority="562" stopIfTrue="1">
      <formula>ISERROR(J64)</formula>
    </cfRule>
  </conditionalFormatting>
  <conditionalFormatting sqref="J68:K68">
    <cfRule type="expression" dxfId="576" priority="560" stopIfTrue="1">
      <formula>ISERROR(J68)</formula>
    </cfRule>
  </conditionalFormatting>
  <conditionalFormatting sqref="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J166:K166 J168:K168 J170:K170 J172:K172 J174:K174 J176:K176 J178:K178 J180:K180 J182:K182 J184:K184 J186:K186 J188:K188 J190:K190 J192:K192 J194:K194 J196:K196 J198:K198 J200:K200 J202:K202 J204:K204 J206:K206 J208:K208 J210:K210 J212:K212 J214:K214 J216:K216 J218:K218 J220:K220 J222:K222 J224:K224 J226:K226 J228:K228 J230:K230 J232:K232 J234:K234 J236:K236 J238:K238 J240:K240 J242:K242 J244:K244 J246:K246 J248:K248 J250:K250 J252:K252 J254:K254 J256:K256 J258:K258 J260:K260 J262:K262 J264:K264 J266:K266 J268:K268 J270:K270 J272:K272 J274:K274 J276:K276 J278:K278 J280:K280 J282:K282 J284:K284 J286:K286 J288:K288 J290:K290 J292:K292 J294:K294 J296:K296 J298:K298">
    <cfRule type="expression" dxfId="575" priority="9" stopIfTrue="1">
      <formula>ISERROR(J70)</formula>
    </cfRule>
  </conditionalFormatting>
  <conditionalFormatting sqref="J300:K300 J302:K302 J304:K304 J306:K306 J308:K308 J310:K310 J312:K312 J314:K314 J316:K316 J318:K318 J320:K320 J322:K322 J324:K324 J326:K326 J328:K328 J330:K330 J332:K332 J334:K334 J336:K336 J338:K338 J340:K340 J342:K342 J344:K344 J346:K346 J348:K348 J350:K350 J352:K352 J354:K354 J356:K356 J358:K358 J360:K360 J362:K362 J364:K364 J366:K366 J368:K368 J370:K370 J372:K372 J374:K374 J376:K376 J378:K378 J380:K380 J382:K382 J384:K384 J386:K386 J388:K388 J390:K390 J392:K392 J394:K394 J396:K396 J398:K398 J400:K400 J402:K402 J404:K404 J406:K406 J408:K408 J410:K410 J412:K412 J414:K414 J416:K416 J418:K418 J420:K420 J422:K422 J424:K424 J426:K426 J428:K428 J430:K430 J432:K432 J434:K434 J436:K436 J438:K438 J440:K440 J442:K442 J444:K444 J446:K446 J448:K448 J450:K450 J452:K452 J454:K454 J456:K456 J458:K458 J460:K460 J462:K462 J464:K464 J466:K466 J468:K468 J470:K470 J472:K472 J474:K474 J476:K476 J478:K478 J480:K480 J482:K482 J484:K484 J486:K486 J488:K488 J490:K490 J492:K492 J494:K494 J496:K496 J498:K498 J500:K500 J502:K502 J504:K504 J506:K506 J508:K508 J510:K510 J512:K512 J514:K514 J516:K516 J518:K518 J520:K520 J522:K522 J524:K524 J526:K526 J528:K528 J530:K530 J532:K532 J534:K534 J536:K536 J538:K538 J540:K540 J542:K542 J544:K544 J546:K546 J548:K548 J550:K550 J552:K552 J554:K554 J556:K556 J558:K558 J560:K560 J562:K562 J564:K564 J566:K566 J568:K568 J570:K570 J572:K572 J574:K574 J576:K576 J578:K578 J580:K580 J582:K582 J584:K584 J586:K586 J588:K588 J590:K590 J592:K592 J594:K594 J596:K596 J598:K598 J600:K600 J602:K602 J604:K604 J606:K606 J608:K608 J610:K610 J612:K612 J614:K614 J616:K616 J618:K618 J620:K620 J622:K622 J624:K624 J626:K626 J628:K628 J630:K630 J632:K632 J634:K634 J636:K636 J638:K638 J640:K640 J642:K642">
    <cfRule type="expression" dxfId="574" priority="10" stopIfTrue="1">
      <formula>ISERROR(J300)</formula>
    </cfRule>
  </conditionalFormatting>
  <conditionalFormatting sqref="J11:L11">
    <cfRule type="expression" dxfId="573" priority="601" stopIfTrue="1">
      <formula>ISERROR(J11)</formula>
    </cfRule>
  </conditionalFormatting>
  <conditionalFormatting sqref="K6">
    <cfRule type="expression" dxfId="572" priority="609" stopIfTrue="1">
      <formula>ISERROR(K6)</formula>
    </cfRule>
  </conditionalFormatting>
  <conditionalFormatting sqref="K34">
    <cfRule type="expression" dxfId="571" priority="577" stopIfTrue="1">
      <formula>ISERROR(K34)</formula>
    </cfRule>
  </conditionalFormatting>
  <conditionalFormatting sqref="K66">
    <cfRule type="expression" dxfId="570" priority="561" stopIfTrue="1">
      <formula>ISERROR(K66)</formula>
    </cfRule>
  </conditionalFormatting>
  <conditionalFormatting sqref="K323:L323 L325">
    <cfRule type="expression" dxfId="569" priority="442" stopIfTrue="1">
      <formula>ISERROR(K323)</formula>
    </cfRule>
  </conditionalFormatting>
  <conditionalFormatting sqref="K371:L371 K373:L373">
    <cfRule type="expression" dxfId="568" priority="402" stopIfTrue="1">
      <formula>ISERROR(K371)</formula>
    </cfRule>
  </conditionalFormatting>
  <conditionalFormatting sqref="K375:L375 L377 L379 L381 L383 L385 K387:L387 K389:L389 K391:L391 L393 L395 L397 L399">
    <cfRule type="expression" dxfId="567" priority="5" stopIfTrue="1">
      <formula>ISERROR(K375)</formula>
    </cfRule>
  </conditionalFormatting>
  <conditionalFormatting sqref="K403:L403 K405:L405 L407 L409 L411 L413">
    <cfRule type="expression" dxfId="566" priority="401" stopIfTrue="1">
      <formula>ISERROR(K403)</formula>
    </cfRule>
  </conditionalFormatting>
  <conditionalFormatting sqref="K495:L495">
    <cfRule type="expression" dxfId="565" priority="137" stopIfTrue="1">
      <formula>ISERROR(K495)</formula>
    </cfRule>
  </conditionalFormatting>
  <conditionalFormatting sqref="K611:L611">
    <cfRule type="expression" dxfId="564" priority="174" stopIfTrue="1">
      <formula>ISERROR(K611)</formula>
    </cfRule>
  </conditionalFormatting>
  <conditionalFormatting sqref="L5">
    <cfRule type="expression" dxfId="563" priority="608" stopIfTrue="1">
      <formula>ISERROR(L5)</formula>
    </cfRule>
  </conditionalFormatting>
  <conditionalFormatting sqref="L7">
    <cfRule type="expression" dxfId="562" priority="593" stopIfTrue="1">
      <formula>ISERROR(L7)</formula>
    </cfRule>
  </conditionalFormatting>
  <conditionalFormatting sqref="L9">
    <cfRule type="expression" dxfId="561" priority="592" stopIfTrue="1">
      <formula>ISERROR(L9)</formula>
    </cfRule>
  </conditionalFormatting>
  <conditionalFormatting sqref="L13">
    <cfRule type="expression" dxfId="560" priority="596" stopIfTrue="1">
      <formula>ISERROR(L13)</formula>
    </cfRule>
  </conditionalFormatting>
  <conditionalFormatting sqref="L15">
    <cfRule type="expression" dxfId="559" priority="603" stopIfTrue="1">
      <formula>ISERROR(L15)</formula>
    </cfRule>
  </conditionalFormatting>
  <conditionalFormatting sqref="L17">
    <cfRule type="expression" dxfId="558" priority="602" stopIfTrue="1">
      <formula>ISERROR(L17)</formula>
    </cfRule>
  </conditionalFormatting>
  <conditionalFormatting sqref="L19">
    <cfRule type="expression" dxfId="557" priority="591" stopIfTrue="1">
      <formula>ISERROR(L19)</formula>
    </cfRule>
  </conditionalFormatting>
  <conditionalFormatting sqref="L21 L23 L25 L27 L29 L31 L35 L43 L45 L47 L49 L51 L53 L55 L57 L59 L61 L63 K67:L67">
    <cfRule type="expression" dxfId="556" priority="610" stopIfTrue="1">
      <formula>ISERROR(K21)</formula>
    </cfRule>
  </conditionalFormatting>
  <conditionalFormatting sqref="L37 K39:L39">
    <cfRule type="expression" dxfId="555" priority="8" stopIfTrue="1">
      <formula>ISERROR(K37)</formula>
    </cfRule>
  </conditionalFormatting>
  <conditionalFormatting sqref="L41">
    <cfRule type="expression" dxfId="554" priority="421" stopIfTrue="1">
      <formula>ISERROR(L41)</formula>
    </cfRule>
  </conditionalFormatting>
  <conditionalFormatting sqref="L69 L71 L73 L75 L77 L79 L81 L83 L85 L87 L89 L91 L93 K95:L95 L97 L99 L101 L103 L105 L107 L109 L111 L113 L115 L117 L119 L121 L123 L125 L127 L129 L131 L133 L135 L137 L139 L141 L143 L145 L147 L149 L151 L153 L155 L157 L159 L161 L163 L165 L167 L169 L171 L173 L175 L177 L179 L181 L183 L185 L187 L189 L191 L193 L195 L197 L199 L201 L203 L205 L207 L209 L211 L213 L215 L217 L219 L221 L223 L225 K227:L227 L229 L231 L233 L235 L237 L239 L241 L243 L245 L247 L249 L251 L253 L255 L257 L259 L261 L263 L265 L267 L269 L271 L273 L275 L277 L279 L281 L283 L285 L287 L289 L291 L293 L295 L297">
    <cfRule type="expression" dxfId="553" priority="7" stopIfTrue="1">
      <formula>ISERROR(K69)</formula>
    </cfRule>
  </conditionalFormatting>
  <conditionalFormatting sqref="L299 L301 L303 L305 L307 L309 L311 L313 L315">
    <cfRule type="expression" dxfId="552" priority="425" stopIfTrue="1">
      <formula>ISERROR(L299)</formula>
    </cfRule>
  </conditionalFormatting>
  <conditionalFormatting sqref="L317 L319 L321">
    <cfRule type="expression" dxfId="551" priority="457" stopIfTrue="1">
      <formula>ISERROR(L317)</formula>
    </cfRule>
  </conditionalFormatting>
  <conditionalFormatting sqref="L327 L329 L331 L333 L335 L337 L339 L341 L343 L345 L347 L349 L351 L353 L355 L357 L359 L361 L363 L365 L367">
    <cfRule type="expression" dxfId="550" priority="6" stopIfTrue="1">
      <formula>ISERROR(L327)</formula>
    </cfRule>
  </conditionalFormatting>
  <conditionalFormatting sqref="L369">
    <cfRule type="expression" dxfId="549" priority="422" stopIfTrue="1">
      <formula>ISERROR(L369)</formula>
    </cfRule>
  </conditionalFormatting>
  <conditionalFormatting sqref="L401">
    <cfRule type="expression" dxfId="548" priority="426" stopIfTrue="1">
      <formula>ISERROR(L401)</formula>
    </cfRule>
  </conditionalFormatting>
  <conditionalFormatting sqref="L415 L417">
    <cfRule type="expression" dxfId="547" priority="433" stopIfTrue="1">
      <formula>ISERROR(L415)</formula>
    </cfRule>
  </conditionalFormatting>
  <conditionalFormatting sqref="L419 L497 L499 L501 L503 L505 L507 L509 K511:L511 L515 L519 L521 L523 L525 L527 L529 L531 L533 L535 L537 L539 L541 L543 L545">
    <cfRule type="expression" dxfId="546" priority="266" stopIfTrue="1">
      <formula>ISERROR(K419)</formula>
    </cfRule>
  </conditionalFormatting>
  <conditionalFormatting sqref="L421 L423 L425 L427 L429 L431 L433 L435 L437 L439 L441 L443 L445 L447 L449 L451 L453 K455:L455 L457 L459 L461 L463 L465 L467 L469 K471:L471 L473 L475 L477 L479 L481 L483 L485 L487 L489 L491 K493:L493">
    <cfRule type="expression" dxfId="545" priority="4" stopIfTrue="1">
      <formula>ISERROR(K421)</formula>
    </cfRule>
  </conditionalFormatting>
  <conditionalFormatting sqref="L517">
    <cfRule type="expression" dxfId="544" priority="3" stopIfTrue="1">
      <formula>ISERROR(L517)</formula>
    </cfRule>
  </conditionalFormatting>
  <conditionalFormatting sqref="L547">
    <cfRule type="expression" dxfId="543" priority="222" stopIfTrue="1">
      <formula>ISERROR(L547)</formula>
    </cfRule>
  </conditionalFormatting>
  <conditionalFormatting sqref="L549 L551 L553 L555 L557 L559 L561 L563 L565 L567 L569 L571 L573 L575 L577 L579 L581 L583 L585 L587">
    <cfRule type="expression" dxfId="542" priority="2" stopIfTrue="1">
      <formula>ISERROR(L549)</formula>
    </cfRule>
  </conditionalFormatting>
  <conditionalFormatting sqref="L589 L591 L593 L595 L597 L599 L601 L603 L605 L607 L609">
    <cfRule type="expression" dxfId="541" priority="204" stopIfTrue="1">
      <formula>ISERROR(L589)</formula>
    </cfRule>
  </conditionalFormatting>
  <conditionalFormatting sqref="L613 L615 L617 L619 L621 L623 L625 L627 L629">
    <cfRule type="expression" dxfId="540" priority="1" stopIfTrue="1">
      <formula>ISERROR(L613)</formula>
    </cfRule>
  </conditionalFormatting>
  <conditionalFormatting sqref="L631 L633 L635 L637 L639 L641">
    <cfRule type="expression" dxfId="539" priority="187" stopIfTrue="1">
      <formula>ISERROR(L631)</formula>
    </cfRule>
  </conditionalFormatting>
  <conditionalFormatting sqref="N6">
    <cfRule type="expression" dxfId="538" priority="13" stopIfTrue="1">
      <formula>ISERROR(N6)</formula>
    </cfRule>
  </conditionalFormatting>
  <conditionalFormatting sqref="N8:N12 N14 N16 N18 N24 N26 N28 N30 N32">
    <cfRule type="expression" dxfId="537" priority="12" stopIfTrue="1">
      <formula>ISERROR(N8)</formula>
    </cfRule>
  </conditionalFormatting>
  <conditionalFormatting sqref="N20:N22">
    <cfRule type="expression" dxfId="536" priority="11" stopIfTrue="1">
      <formula>ISERROR(N20)</formula>
    </cfRule>
  </conditionalFormatting>
  <conditionalFormatting sqref="N34">
    <cfRule type="expression" dxfId="535" priority="1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9" manualBreakCount="19">
    <brk id="34" min="1" max="11" man="1"/>
    <brk id="66" min="1" max="11" man="1"/>
    <brk id="98" min="1" max="11" man="1"/>
    <brk id="130" min="1" max="11" man="1"/>
    <brk id="162" min="1" max="11" man="1"/>
    <brk id="194" min="1" max="11" man="1"/>
    <brk id="226" min="1" max="11" man="1"/>
    <brk id="258" min="1" max="11" man="1"/>
    <brk id="290" min="1" max="11" man="1"/>
    <brk id="322" min="1" max="11" man="1"/>
    <brk id="354" min="1" max="11" man="1"/>
    <brk id="386" min="1" max="11" man="1"/>
    <brk id="418" min="1" max="11" man="1"/>
    <brk id="450" min="1" max="11" man="1"/>
    <brk id="482" min="1" max="11" man="1"/>
    <brk id="514" min="1" max="11" man="1"/>
    <brk id="546" min="1" max="11" man="1"/>
    <brk id="578" min="1" max="11" man="1"/>
    <brk id="610" min="1" max="11"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7AFFB-F4CA-49FF-9DBA-13AD61EC5E1B}">
  <dimension ref="A1:N226"/>
  <sheetViews>
    <sheetView showGridLines="0" showZeros="0" view="pageBreakPreview" zoomScale="87" zoomScaleNormal="80" zoomScaleSheetLayoutView="87" workbookViewId="0">
      <pane ySplit="4" topLeftCell="A5" activePane="bottomLeft" state="frozenSplit"/>
      <selection activeCell="H32" sqref="H32"/>
      <selection pane="bottomLeft" activeCell="Q61" sqref="Q6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65</v>
      </c>
      <c r="C4" s="85" t="s">
        <v>1720</v>
      </c>
      <c r="D4" s="30"/>
      <c r="E4" s="29" t="s">
        <v>92</v>
      </c>
      <c r="F4" s="30"/>
      <c r="G4" s="31"/>
      <c r="H4" s="65"/>
      <c r="I4" s="66"/>
      <c r="J4" s="67"/>
      <c r="K4" s="68"/>
      <c r="L4" s="69"/>
      <c r="N4" s="376"/>
    </row>
    <row r="5" spans="1:14" ht="15" customHeight="1">
      <c r="A5" s="52"/>
      <c r="B5" s="24"/>
      <c r="C5" s="25"/>
      <c r="D5" s="82"/>
      <c r="E5" s="25"/>
      <c r="F5" s="26"/>
      <c r="G5" s="27"/>
      <c r="H5" s="24"/>
      <c r="I5" s="59"/>
      <c r="J5" s="60"/>
      <c r="K5" s="61"/>
      <c r="L5" s="62"/>
    </row>
    <row r="6" spans="1:14" ht="15" customHeight="1">
      <c r="A6" s="53"/>
      <c r="B6" s="28"/>
      <c r="C6" s="72"/>
      <c r="D6" s="83"/>
      <c r="E6" s="29"/>
      <c r="F6" s="30"/>
      <c r="G6" s="31"/>
      <c r="H6" s="28"/>
      <c r="I6" s="66"/>
      <c r="J6" s="75"/>
      <c r="K6" s="68">
        <f>IF(J6="",0,INT($I6*$J6))</f>
        <v>0</v>
      </c>
      <c r="L6" s="69"/>
    </row>
    <row r="7" spans="1:14" ht="15" customHeight="1">
      <c r="A7" s="52"/>
      <c r="B7" s="24"/>
      <c r="C7" s="25"/>
      <c r="D7" s="82"/>
      <c r="E7" s="25"/>
      <c r="F7" s="26"/>
      <c r="G7" s="27"/>
      <c r="H7" s="24"/>
      <c r="I7" s="59"/>
      <c r="J7" s="60"/>
      <c r="K7" s="61"/>
      <c r="L7" s="62"/>
    </row>
    <row r="8" spans="1:14" ht="15" customHeight="1">
      <c r="A8" s="53"/>
      <c r="B8" s="28">
        <v>1</v>
      </c>
      <c r="C8" s="72" t="s">
        <v>968</v>
      </c>
      <c r="D8" s="83"/>
      <c r="E8" s="29"/>
      <c r="F8" s="30"/>
      <c r="G8" s="31"/>
      <c r="H8" s="28" t="s">
        <v>59</v>
      </c>
      <c r="I8" s="66">
        <v>1</v>
      </c>
      <c r="J8" s="67"/>
      <c r="K8" s="68"/>
      <c r="L8" s="69"/>
    </row>
    <row r="9" spans="1:14" ht="15" customHeight="1">
      <c r="A9" s="52"/>
      <c r="B9" s="24"/>
      <c r="C9" s="25"/>
      <c r="D9" s="82"/>
      <c r="E9" s="25"/>
      <c r="F9" s="26"/>
      <c r="G9" s="27"/>
      <c r="H9" s="24"/>
      <c r="I9" s="59"/>
      <c r="J9" s="60"/>
      <c r="K9" s="61"/>
      <c r="L9" s="62"/>
    </row>
    <row r="10" spans="1:14" ht="15" customHeight="1">
      <c r="A10" s="53"/>
      <c r="B10" s="28">
        <v>2</v>
      </c>
      <c r="C10" s="72" t="s">
        <v>692</v>
      </c>
      <c r="D10" s="83"/>
      <c r="E10" s="29"/>
      <c r="F10" s="30"/>
      <c r="G10" s="31"/>
      <c r="H10" s="28" t="s">
        <v>59</v>
      </c>
      <c r="I10" s="66">
        <v>1</v>
      </c>
      <c r="J10" s="67"/>
      <c r="K10" s="68"/>
      <c r="L10" s="69"/>
    </row>
    <row r="11" spans="1:14" ht="15" customHeight="1">
      <c r="A11" s="52"/>
      <c r="B11" s="24"/>
      <c r="C11" s="25"/>
      <c r="D11" s="82"/>
      <c r="E11" s="25"/>
      <c r="F11" s="26"/>
      <c r="G11" s="27"/>
      <c r="H11" s="24"/>
      <c r="I11" s="59"/>
      <c r="J11" s="60"/>
      <c r="K11" s="61"/>
      <c r="L11" s="62"/>
    </row>
    <row r="12" spans="1:14" ht="15" customHeight="1">
      <c r="A12" s="53"/>
      <c r="B12" s="28">
        <v>3</v>
      </c>
      <c r="C12" s="72" t="s">
        <v>694</v>
      </c>
      <c r="D12" s="83"/>
      <c r="E12" s="29"/>
      <c r="F12" s="30"/>
      <c r="G12" s="31"/>
      <c r="H12" s="28" t="s">
        <v>59</v>
      </c>
      <c r="I12" s="66">
        <v>1</v>
      </c>
      <c r="J12" s="67"/>
      <c r="K12" s="68"/>
      <c r="L12" s="69"/>
    </row>
    <row r="13" spans="1:14" ht="15" customHeight="1">
      <c r="A13" s="52"/>
      <c r="B13" s="24"/>
      <c r="C13" s="25"/>
      <c r="D13" s="82"/>
      <c r="E13" s="25"/>
      <c r="F13" s="26"/>
      <c r="G13" s="27"/>
      <c r="H13" s="24"/>
      <c r="I13" s="59"/>
      <c r="J13" s="60"/>
      <c r="K13" s="61"/>
      <c r="L13" s="62"/>
    </row>
    <row r="14" spans="1:14" ht="15" customHeight="1">
      <c r="A14" s="53"/>
      <c r="B14" s="28">
        <v>4</v>
      </c>
      <c r="C14" s="72" t="s">
        <v>695</v>
      </c>
      <c r="D14" s="83"/>
      <c r="E14" s="29"/>
      <c r="F14" s="30"/>
      <c r="G14" s="31"/>
      <c r="H14" s="28" t="s">
        <v>59</v>
      </c>
      <c r="I14" s="66">
        <v>1</v>
      </c>
      <c r="J14" s="67"/>
      <c r="K14" s="68"/>
      <c r="L14" s="69"/>
    </row>
    <row r="15" spans="1:14" ht="15" customHeight="1">
      <c r="A15" s="52"/>
      <c r="B15" s="24"/>
      <c r="C15" s="25"/>
      <c r="D15" s="82"/>
      <c r="E15" s="25"/>
      <c r="F15" s="26"/>
      <c r="G15" s="27"/>
      <c r="H15" s="24"/>
      <c r="I15" s="59"/>
      <c r="J15" s="60"/>
      <c r="K15" s="61"/>
      <c r="L15" s="62"/>
    </row>
    <row r="16" spans="1:14" ht="15" customHeight="1">
      <c r="A16" s="53"/>
      <c r="B16" s="28"/>
      <c r="C16" s="72"/>
      <c r="D16" s="83"/>
      <c r="E16" s="29"/>
      <c r="F16" s="30"/>
      <c r="G16" s="31"/>
      <c r="H16" s="28"/>
      <c r="I16" s="66"/>
      <c r="J16" s="67"/>
      <c r="K16" s="68"/>
      <c r="L16" s="69"/>
    </row>
    <row r="17" spans="1:12" ht="15" customHeight="1">
      <c r="A17" s="52"/>
      <c r="B17" s="24"/>
      <c r="C17" s="25"/>
      <c r="D17" s="82"/>
      <c r="E17" s="25"/>
      <c r="F17" s="26"/>
      <c r="G17" s="27"/>
      <c r="H17" s="24"/>
      <c r="I17" s="59"/>
      <c r="J17" s="60"/>
      <c r="K17" s="61"/>
      <c r="L17" s="62"/>
    </row>
    <row r="18" spans="1:12" ht="15" customHeight="1">
      <c r="A18" s="53"/>
      <c r="B18" s="28"/>
      <c r="C18" s="72"/>
      <c r="D18" s="83"/>
      <c r="E18" s="29"/>
      <c r="F18" s="30"/>
      <c r="G18" s="31"/>
      <c r="H18" s="28"/>
      <c r="I18" s="66"/>
      <c r="J18" s="67"/>
      <c r="K18" s="68"/>
      <c r="L18" s="69"/>
    </row>
    <row r="19" spans="1:12" ht="15" customHeight="1">
      <c r="A19" s="52"/>
      <c r="B19" s="24"/>
      <c r="C19" s="25"/>
      <c r="D19" s="82"/>
      <c r="E19" s="25"/>
      <c r="F19" s="26"/>
      <c r="G19" s="27"/>
      <c r="H19" s="24"/>
      <c r="I19" s="59"/>
      <c r="J19" s="60"/>
      <c r="K19" s="61"/>
      <c r="L19" s="62"/>
    </row>
    <row r="20" spans="1:12" ht="15" customHeight="1">
      <c r="A20" s="53"/>
      <c r="B20" s="28"/>
      <c r="C20" s="72"/>
      <c r="D20" s="83"/>
      <c r="E20" s="29"/>
      <c r="F20" s="30"/>
      <c r="G20" s="31"/>
      <c r="H20" s="28"/>
      <c r="I20" s="66"/>
      <c r="J20" s="67"/>
      <c r="K20" s="68"/>
      <c r="L20" s="69"/>
    </row>
    <row r="21" spans="1:12" ht="15" customHeight="1">
      <c r="A21" s="52"/>
      <c r="B21" s="24"/>
      <c r="C21" s="25"/>
      <c r="D21" s="82"/>
      <c r="E21" s="25"/>
      <c r="F21" s="26"/>
      <c r="G21" s="27"/>
      <c r="H21" s="24"/>
      <c r="I21" s="59"/>
      <c r="J21" s="60"/>
      <c r="K21" s="61"/>
      <c r="L21" s="62"/>
    </row>
    <row r="22" spans="1:12" ht="15" customHeight="1">
      <c r="A22" s="53"/>
      <c r="B22" s="28"/>
      <c r="C22" s="72"/>
      <c r="D22" s="83"/>
      <c r="E22" s="29"/>
      <c r="F22" s="30"/>
      <c r="G22" s="31"/>
      <c r="H22" s="28"/>
      <c r="I22" s="66"/>
      <c r="J22" s="67"/>
      <c r="K22" s="68"/>
      <c r="L22" s="69"/>
    </row>
    <row r="23" spans="1:12" ht="15" customHeight="1">
      <c r="A23" s="52"/>
      <c r="B23" s="24"/>
      <c r="C23" s="25"/>
      <c r="D23" s="82"/>
      <c r="E23" s="25"/>
      <c r="F23" s="26"/>
      <c r="G23" s="27"/>
      <c r="H23" s="24"/>
      <c r="I23" s="59"/>
      <c r="J23" s="60"/>
      <c r="K23" s="61"/>
      <c r="L23" s="62"/>
    </row>
    <row r="24" spans="1:12" ht="15" customHeight="1">
      <c r="A24" s="53"/>
      <c r="B24" s="28"/>
      <c r="C24" s="72"/>
      <c r="D24" s="83"/>
      <c r="E24" s="29"/>
      <c r="F24" s="30"/>
      <c r="G24" s="31"/>
      <c r="H24" s="28"/>
      <c r="I24" s="66"/>
      <c r="J24" s="67"/>
      <c r="K24" s="68"/>
      <c r="L24" s="69"/>
    </row>
    <row r="25" spans="1:12" ht="15" customHeight="1">
      <c r="A25" s="52"/>
      <c r="B25" s="24"/>
      <c r="C25" s="25"/>
      <c r="D25" s="82"/>
      <c r="E25" s="25"/>
      <c r="F25" s="26"/>
      <c r="G25" s="27"/>
      <c r="H25" s="24"/>
      <c r="I25" s="59"/>
      <c r="J25" s="60"/>
      <c r="K25" s="61"/>
      <c r="L25" s="62"/>
    </row>
    <row r="26" spans="1:12" ht="15" customHeight="1">
      <c r="A26" s="53"/>
      <c r="B26" s="28"/>
      <c r="C26" s="72"/>
      <c r="D26" s="83"/>
      <c r="E26" s="29"/>
      <c r="F26" s="30"/>
      <c r="G26" s="31"/>
      <c r="H26" s="28"/>
      <c r="I26" s="66"/>
      <c r="J26" s="67"/>
      <c r="K26" s="68"/>
      <c r="L26" s="69"/>
    </row>
    <row r="27" spans="1:12" ht="15" customHeight="1">
      <c r="A27" s="52"/>
      <c r="B27" s="24"/>
      <c r="C27" s="25"/>
      <c r="D27" s="82"/>
      <c r="E27" s="25"/>
      <c r="F27" s="26"/>
      <c r="G27" s="27"/>
      <c r="H27" s="24"/>
      <c r="I27" s="59"/>
      <c r="J27" s="60"/>
      <c r="K27" s="61"/>
      <c r="L27" s="62"/>
    </row>
    <row r="28" spans="1:12" ht="15" customHeight="1">
      <c r="A28" s="53"/>
      <c r="B28" s="28"/>
      <c r="C28" s="72"/>
      <c r="D28" s="83"/>
      <c r="E28" s="29"/>
      <c r="F28" s="30"/>
      <c r="G28" s="31"/>
      <c r="H28" s="28"/>
      <c r="I28" s="66"/>
      <c r="J28" s="67"/>
      <c r="K28" s="68"/>
      <c r="L28" s="69"/>
    </row>
    <row r="29" spans="1:12" ht="15" customHeight="1">
      <c r="A29" s="52"/>
      <c r="B29" s="24"/>
      <c r="C29" s="25"/>
      <c r="D29" s="82"/>
      <c r="E29" s="25"/>
      <c r="F29" s="26"/>
      <c r="G29" s="27"/>
      <c r="H29" s="24"/>
      <c r="I29" s="59"/>
      <c r="J29" s="60"/>
      <c r="K29" s="61"/>
      <c r="L29" s="62"/>
    </row>
    <row r="30" spans="1:12" ht="15" customHeight="1">
      <c r="A30" s="53"/>
      <c r="B30" s="28"/>
      <c r="C30" s="72"/>
      <c r="D30" s="83"/>
      <c r="E30" s="29"/>
      <c r="F30" s="30"/>
      <c r="G30" s="31"/>
      <c r="H30" s="28"/>
      <c r="I30" s="66"/>
      <c r="J30" s="67"/>
      <c r="K30" s="68"/>
      <c r="L30" s="69"/>
    </row>
    <row r="31" spans="1:12" ht="15" customHeight="1">
      <c r="A31" s="52"/>
      <c r="B31" s="24"/>
      <c r="C31" s="25"/>
      <c r="D31" s="82"/>
      <c r="E31" s="25"/>
      <c r="F31" s="26"/>
      <c r="G31" s="27"/>
      <c r="H31" s="24"/>
      <c r="I31" s="59"/>
      <c r="J31" s="60"/>
      <c r="K31" s="61"/>
      <c r="L31" s="62"/>
    </row>
    <row r="32" spans="1:12" ht="15" customHeight="1">
      <c r="A32" s="53"/>
      <c r="B32" s="28"/>
      <c r="C32" s="72"/>
      <c r="D32" s="83"/>
      <c r="E32" s="29"/>
      <c r="F32" s="30"/>
      <c r="G32" s="31"/>
      <c r="H32" s="28"/>
      <c r="I32" s="66"/>
      <c r="J32" s="67"/>
      <c r="K32" s="68"/>
      <c r="L32" s="69"/>
    </row>
    <row r="33" spans="1:12" ht="15" customHeight="1">
      <c r="A33" s="52"/>
      <c r="B33" s="24"/>
      <c r="C33" s="25"/>
      <c r="D33" s="82"/>
      <c r="E33" s="25"/>
      <c r="F33" s="26"/>
      <c r="G33" s="27"/>
      <c r="H33" s="24"/>
      <c r="I33" s="77"/>
      <c r="J33" s="78"/>
      <c r="K33" s="61"/>
      <c r="L33" s="62"/>
    </row>
    <row r="34" spans="1:12" ht="15" customHeight="1">
      <c r="A34" s="53"/>
      <c r="B34" s="22" t="s">
        <v>65</v>
      </c>
      <c r="C34" s="86" t="s">
        <v>696</v>
      </c>
      <c r="D34" s="84"/>
      <c r="E34" s="29"/>
      <c r="F34" s="30"/>
      <c r="G34" s="31"/>
      <c r="H34" s="28"/>
      <c r="I34" s="80"/>
      <c r="J34" s="81"/>
      <c r="K34" s="68"/>
      <c r="L34" s="69"/>
    </row>
    <row r="35" spans="1:12" ht="15" customHeight="1">
      <c r="A35" s="52"/>
      <c r="B35" s="24"/>
      <c r="C35" s="25"/>
      <c r="D35" s="82"/>
      <c r="E35" s="25"/>
      <c r="F35" s="26"/>
      <c r="G35" s="27"/>
      <c r="H35" s="24"/>
      <c r="I35" s="59"/>
      <c r="J35" s="60"/>
      <c r="K35" s="61"/>
      <c r="L35" s="62"/>
    </row>
    <row r="36" spans="1:12" ht="15" customHeight="1">
      <c r="A36" s="53"/>
      <c r="B36" s="28" t="s">
        <v>969</v>
      </c>
      <c r="C36" s="72" t="s">
        <v>968</v>
      </c>
      <c r="D36" s="83"/>
      <c r="E36" s="29"/>
      <c r="F36" s="30"/>
      <c r="G36" s="31"/>
      <c r="H36" s="28"/>
      <c r="I36" s="66"/>
      <c r="J36" s="67"/>
      <c r="K36" s="68"/>
      <c r="L36" s="69"/>
    </row>
    <row r="37" spans="1:12" ht="15" customHeight="1">
      <c r="A37" s="52"/>
      <c r="B37" s="24"/>
      <c r="C37" s="25"/>
      <c r="D37" s="82"/>
      <c r="E37" s="25"/>
      <c r="F37" s="26"/>
      <c r="G37" s="27"/>
      <c r="H37" s="24"/>
      <c r="I37" s="59"/>
      <c r="J37" s="138"/>
      <c r="K37" s="61"/>
      <c r="L37" s="62"/>
    </row>
    <row r="38" spans="1:12" ht="15" customHeight="1">
      <c r="A38" s="53"/>
      <c r="B38" s="28"/>
      <c r="C38" s="72" t="s">
        <v>970</v>
      </c>
      <c r="D38" s="83"/>
      <c r="E38" s="29" t="s">
        <v>971</v>
      </c>
      <c r="F38" s="30"/>
      <c r="G38" s="31"/>
      <c r="H38" s="28" t="s">
        <v>706</v>
      </c>
      <c r="I38" s="66">
        <v>1</v>
      </c>
      <c r="J38" s="67"/>
      <c r="K38" s="68"/>
      <c r="L38" s="200"/>
    </row>
    <row r="39" spans="1:12" ht="15" customHeight="1">
      <c r="A39" s="52"/>
      <c r="B39" s="24"/>
      <c r="C39" s="25"/>
      <c r="D39" s="82"/>
      <c r="E39" s="25"/>
      <c r="F39" s="26"/>
      <c r="G39" s="27"/>
      <c r="H39" s="24"/>
      <c r="I39" s="59"/>
      <c r="J39" s="138"/>
      <c r="K39" s="61"/>
      <c r="L39" s="62"/>
    </row>
    <row r="40" spans="1:12" ht="15" customHeight="1">
      <c r="A40" s="53"/>
      <c r="B40" s="28"/>
      <c r="C40" s="72" t="s">
        <v>972</v>
      </c>
      <c r="D40" s="83"/>
      <c r="E40" s="29" t="s">
        <v>973</v>
      </c>
      <c r="F40" s="30"/>
      <c r="G40" s="31"/>
      <c r="H40" s="28" t="s">
        <v>706</v>
      </c>
      <c r="I40" s="66">
        <v>1</v>
      </c>
      <c r="J40" s="67"/>
      <c r="K40" s="68"/>
      <c r="L40" s="200"/>
    </row>
    <row r="41" spans="1:12" ht="15" customHeight="1">
      <c r="A41" s="52"/>
      <c r="B41" s="24"/>
      <c r="C41" s="25"/>
      <c r="D41" s="82"/>
      <c r="E41" s="25"/>
      <c r="F41" s="26"/>
      <c r="G41" s="27"/>
      <c r="H41" s="24"/>
      <c r="I41" s="59"/>
      <c r="J41" s="138"/>
      <c r="K41" s="61"/>
      <c r="L41" s="62"/>
    </row>
    <row r="42" spans="1:12" ht="15" customHeight="1">
      <c r="A42" s="53"/>
      <c r="B42" s="28"/>
      <c r="C42" s="72" t="s">
        <v>974</v>
      </c>
      <c r="D42" s="83"/>
      <c r="E42" s="29" t="s">
        <v>975</v>
      </c>
      <c r="F42" s="30"/>
      <c r="G42" s="31"/>
      <c r="H42" s="28" t="s">
        <v>706</v>
      </c>
      <c r="I42" s="66">
        <v>1</v>
      </c>
      <c r="J42" s="67"/>
      <c r="K42" s="68"/>
      <c r="L42" s="200"/>
    </row>
    <row r="43" spans="1:12" ht="15" customHeight="1">
      <c r="A43" s="52"/>
      <c r="B43" s="24"/>
      <c r="C43" s="25"/>
      <c r="D43" s="82"/>
      <c r="E43" s="25"/>
      <c r="F43" s="26"/>
      <c r="G43" s="27"/>
      <c r="H43" s="24"/>
      <c r="I43" s="59"/>
      <c r="J43" s="138"/>
      <c r="K43" s="61"/>
      <c r="L43" s="62"/>
    </row>
    <row r="44" spans="1:12" ht="15" customHeight="1">
      <c r="A44" s="53"/>
      <c r="B44" s="28"/>
      <c r="C44" s="72" t="s">
        <v>974</v>
      </c>
      <c r="D44" s="83"/>
      <c r="E44" s="29" t="s">
        <v>976</v>
      </c>
      <c r="F44" s="30"/>
      <c r="G44" s="31"/>
      <c r="H44" s="28" t="s">
        <v>706</v>
      </c>
      <c r="I44" s="66">
        <v>1</v>
      </c>
      <c r="J44" s="67"/>
      <c r="K44" s="68"/>
      <c r="L44" s="200"/>
    </row>
    <row r="45" spans="1:12" ht="15" customHeight="1">
      <c r="A45" s="52"/>
      <c r="B45" s="24"/>
      <c r="C45" s="25"/>
      <c r="D45" s="82"/>
      <c r="E45" s="25"/>
      <c r="F45" s="26"/>
      <c r="G45" s="27"/>
      <c r="H45" s="24"/>
      <c r="I45" s="59"/>
      <c r="J45" s="138"/>
      <c r="K45" s="61"/>
      <c r="L45" s="62"/>
    </row>
    <row r="46" spans="1:12" ht="15" customHeight="1">
      <c r="A46" s="53"/>
      <c r="B46" s="28"/>
      <c r="C46" s="72" t="s">
        <v>977</v>
      </c>
      <c r="D46" s="83"/>
      <c r="E46" s="29" t="s">
        <v>978</v>
      </c>
      <c r="F46" s="30"/>
      <c r="G46" s="31"/>
      <c r="H46" s="28" t="s">
        <v>706</v>
      </c>
      <c r="I46" s="66">
        <v>1</v>
      </c>
      <c r="J46" s="67"/>
      <c r="K46" s="68"/>
      <c r="L46" s="200"/>
    </row>
    <row r="47" spans="1:12" ht="15" customHeight="1">
      <c r="A47" s="52"/>
      <c r="B47" s="24"/>
      <c r="C47" s="25"/>
      <c r="D47" s="82"/>
      <c r="E47" s="25"/>
      <c r="F47" s="26"/>
      <c r="G47" s="27"/>
      <c r="H47" s="24"/>
      <c r="I47" s="59"/>
      <c r="J47" s="138"/>
      <c r="K47" s="61"/>
      <c r="L47" s="62"/>
    </row>
    <row r="48" spans="1:12" ht="15" customHeight="1">
      <c r="A48" s="53"/>
      <c r="B48" s="28"/>
      <c r="C48" s="72" t="s">
        <v>972</v>
      </c>
      <c r="D48" s="83"/>
      <c r="E48" s="29" t="s">
        <v>979</v>
      </c>
      <c r="F48" s="30"/>
      <c r="G48" s="31"/>
      <c r="H48" s="28" t="s">
        <v>706</v>
      </c>
      <c r="I48" s="66">
        <v>1</v>
      </c>
      <c r="J48" s="67"/>
      <c r="K48" s="68"/>
      <c r="L48" s="200"/>
    </row>
    <row r="49" spans="1:12" ht="15" customHeight="1">
      <c r="A49" s="52"/>
      <c r="B49" s="24"/>
      <c r="C49" s="25"/>
      <c r="D49" s="82"/>
      <c r="E49" s="25"/>
      <c r="F49" s="26"/>
      <c r="G49" s="27"/>
      <c r="H49" s="24"/>
      <c r="I49" s="59"/>
      <c r="J49" s="138"/>
      <c r="K49" s="61"/>
      <c r="L49" s="62"/>
    </row>
    <row r="50" spans="1:12" ht="15" customHeight="1">
      <c r="A50" s="53"/>
      <c r="B50" s="28"/>
      <c r="C50" s="72"/>
      <c r="D50" s="83"/>
      <c r="E50" s="29"/>
      <c r="F50" s="30"/>
      <c r="G50" s="31"/>
      <c r="H50" s="28"/>
      <c r="I50" s="66"/>
      <c r="J50" s="67"/>
      <c r="K50" s="68"/>
      <c r="L50" s="69"/>
    </row>
    <row r="51" spans="1:12" ht="15" customHeight="1">
      <c r="A51" s="52"/>
      <c r="B51" s="24"/>
      <c r="C51" s="25"/>
      <c r="D51" s="82"/>
      <c r="E51" s="25"/>
      <c r="F51" s="26"/>
      <c r="G51" s="27"/>
      <c r="H51" s="24"/>
      <c r="I51" s="59"/>
      <c r="J51" s="138"/>
      <c r="K51" s="61"/>
      <c r="L51" s="62"/>
    </row>
    <row r="52" spans="1:12" ht="15" customHeight="1">
      <c r="A52" s="53"/>
      <c r="B52" s="28"/>
      <c r="C52" s="72"/>
      <c r="D52" s="83"/>
      <c r="E52" s="29"/>
      <c r="F52" s="30"/>
      <c r="G52" s="31"/>
      <c r="H52" s="28"/>
      <c r="I52" s="66"/>
      <c r="J52" s="67"/>
      <c r="K52" s="68"/>
      <c r="L52" s="69"/>
    </row>
    <row r="53" spans="1:12" ht="15" customHeight="1">
      <c r="A53" s="52"/>
      <c r="B53" s="24"/>
      <c r="C53" s="25"/>
      <c r="D53" s="82"/>
      <c r="E53" s="25"/>
      <c r="F53" s="26"/>
      <c r="G53" s="27"/>
      <c r="H53" s="24"/>
      <c r="I53" s="59"/>
      <c r="J53" s="138"/>
      <c r="K53" s="61"/>
      <c r="L53" s="62"/>
    </row>
    <row r="54" spans="1:12" ht="15" customHeight="1">
      <c r="A54" s="53"/>
      <c r="B54" s="28"/>
      <c r="C54" s="72"/>
      <c r="D54" s="83"/>
      <c r="E54" s="29"/>
      <c r="F54" s="30"/>
      <c r="G54" s="31"/>
      <c r="H54" s="28"/>
      <c r="I54" s="66"/>
      <c r="J54" s="67"/>
      <c r="K54" s="68"/>
      <c r="L54" s="69"/>
    </row>
    <row r="55" spans="1:12" ht="15" customHeight="1">
      <c r="A55" s="52"/>
      <c r="B55" s="24"/>
      <c r="C55" s="25"/>
      <c r="D55" s="82"/>
      <c r="E55" s="25"/>
      <c r="F55" s="26"/>
      <c r="G55" s="27"/>
      <c r="H55" s="24"/>
      <c r="I55" s="59"/>
      <c r="J55" s="138"/>
      <c r="K55" s="61"/>
      <c r="L55" s="62"/>
    </row>
    <row r="56" spans="1:12" ht="15" customHeight="1">
      <c r="A56" s="53"/>
      <c r="B56" s="28"/>
      <c r="C56" s="72"/>
      <c r="D56" s="83"/>
      <c r="E56" s="29"/>
      <c r="F56" s="30"/>
      <c r="G56" s="31"/>
      <c r="H56" s="28"/>
      <c r="I56" s="66"/>
      <c r="J56" s="67"/>
      <c r="K56" s="68"/>
      <c r="L56" s="69"/>
    </row>
    <row r="57" spans="1:12" ht="15" customHeight="1">
      <c r="A57" s="52"/>
      <c r="B57" s="24"/>
      <c r="C57" s="25"/>
      <c r="D57" s="82"/>
      <c r="E57" s="25"/>
      <c r="F57" s="26"/>
      <c r="G57" s="27"/>
      <c r="H57" s="24"/>
      <c r="I57" s="59"/>
      <c r="J57" s="138"/>
      <c r="K57" s="61"/>
      <c r="L57" s="62"/>
    </row>
    <row r="58" spans="1:12" ht="15" customHeight="1">
      <c r="A58" s="53"/>
      <c r="B58" s="28"/>
      <c r="C58" s="72"/>
      <c r="D58" s="83"/>
      <c r="E58" s="29"/>
      <c r="F58" s="30"/>
      <c r="G58" s="31"/>
      <c r="H58" s="28"/>
      <c r="I58" s="66"/>
      <c r="J58" s="67"/>
      <c r="K58" s="68"/>
      <c r="L58" s="69"/>
    </row>
    <row r="59" spans="1:12" ht="15" customHeight="1">
      <c r="A59" s="52"/>
      <c r="B59" s="24"/>
      <c r="C59" s="25"/>
      <c r="D59" s="82"/>
      <c r="E59" s="25"/>
      <c r="F59" s="26"/>
      <c r="G59" s="27"/>
      <c r="H59" s="24"/>
      <c r="I59" s="59"/>
      <c r="J59" s="138"/>
      <c r="K59" s="61"/>
      <c r="L59" s="62"/>
    </row>
    <row r="60" spans="1:12" ht="15" customHeight="1">
      <c r="A60" s="53"/>
      <c r="B60" s="28"/>
      <c r="C60" s="72"/>
      <c r="D60" s="83"/>
      <c r="E60" s="29"/>
      <c r="F60" s="30"/>
      <c r="G60" s="31"/>
      <c r="H60" s="28"/>
      <c r="I60" s="66"/>
      <c r="J60" s="67"/>
      <c r="K60" s="68"/>
      <c r="L60" s="69"/>
    </row>
    <row r="61" spans="1:12" ht="15" customHeight="1">
      <c r="A61" s="52"/>
      <c r="B61" s="24"/>
      <c r="C61" s="25"/>
      <c r="D61" s="82"/>
      <c r="E61" s="25"/>
      <c r="F61" s="26"/>
      <c r="G61" s="27"/>
      <c r="H61" s="24"/>
      <c r="I61" s="59"/>
      <c r="J61" s="138"/>
      <c r="K61" s="61"/>
      <c r="L61" s="62"/>
    </row>
    <row r="62" spans="1:12" ht="15" customHeight="1">
      <c r="A62" s="53"/>
      <c r="B62" s="28"/>
      <c r="C62" s="72"/>
      <c r="D62" s="83"/>
      <c r="E62" s="29"/>
      <c r="F62" s="30"/>
      <c r="G62" s="31"/>
      <c r="H62" s="28"/>
      <c r="I62" s="66"/>
      <c r="J62" s="67"/>
      <c r="K62" s="68"/>
      <c r="L62" s="69"/>
    </row>
    <row r="63" spans="1:12" ht="15" customHeight="1">
      <c r="A63" s="52"/>
      <c r="B63" s="24"/>
      <c r="C63" s="25"/>
      <c r="D63" s="82"/>
      <c r="E63" s="25"/>
      <c r="F63" s="26"/>
      <c r="G63" s="27"/>
      <c r="H63" s="24"/>
      <c r="I63" s="59"/>
      <c r="J63" s="138"/>
      <c r="K63" s="61"/>
      <c r="L63" s="62"/>
    </row>
    <row r="64" spans="1:12" ht="15" customHeight="1">
      <c r="A64" s="53"/>
      <c r="B64" s="28"/>
      <c r="C64" s="72"/>
      <c r="D64" s="83"/>
      <c r="E64" s="29"/>
      <c r="F64" s="30"/>
      <c r="G64" s="31"/>
      <c r="H64" s="28"/>
      <c r="I64" s="66"/>
      <c r="J64" s="67"/>
      <c r="K64" s="68"/>
      <c r="L64" s="69"/>
    </row>
    <row r="65" spans="1:12" ht="15" customHeight="1">
      <c r="A65" s="52"/>
      <c r="B65" s="24"/>
      <c r="C65" s="25"/>
      <c r="D65" s="82"/>
      <c r="E65" s="25"/>
      <c r="F65" s="26"/>
      <c r="G65" s="27"/>
      <c r="H65" s="24"/>
      <c r="I65" s="77"/>
      <c r="J65" s="138"/>
      <c r="K65" s="61"/>
      <c r="L65" s="62"/>
    </row>
    <row r="66" spans="1:12" ht="15" customHeight="1">
      <c r="A66" s="53"/>
      <c r="B66" s="28" t="s">
        <v>969</v>
      </c>
      <c r="C66" s="169" t="s">
        <v>702</v>
      </c>
      <c r="D66" s="84"/>
      <c r="E66" s="29"/>
      <c r="F66" s="30"/>
      <c r="G66" s="31"/>
      <c r="H66" s="28"/>
      <c r="I66" s="80"/>
      <c r="J66" s="67"/>
      <c r="K66" s="68"/>
      <c r="L66" s="69"/>
    </row>
    <row r="67" spans="1:12" ht="15" customHeight="1">
      <c r="A67" s="52"/>
      <c r="B67" s="24"/>
      <c r="C67" s="25"/>
      <c r="D67" s="82"/>
      <c r="E67" s="25"/>
      <c r="F67" s="26"/>
      <c r="G67" s="27"/>
      <c r="H67" s="24"/>
      <c r="I67" s="59"/>
      <c r="J67" s="138"/>
      <c r="K67" s="61"/>
      <c r="L67" s="62"/>
    </row>
    <row r="68" spans="1:12" ht="15" customHeight="1">
      <c r="A68" s="53"/>
      <c r="B68" s="28" t="s">
        <v>980</v>
      </c>
      <c r="C68" s="72" t="s">
        <v>692</v>
      </c>
      <c r="D68" s="83"/>
      <c r="E68" s="29"/>
      <c r="F68" s="30"/>
      <c r="G68" s="31"/>
      <c r="H68" s="28"/>
      <c r="I68" s="66"/>
      <c r="J68" s="67"/>
      <c r="K68" s="68"/>
      <c r="L68" s="69"/>
    </row>
    <row r="69" spans="1:12" ht="15" customHeight="1">
      <c r="A69" s="52"/>
      <c r="B69" s="24"/>
      <c r="C69" s="25"/>
      <c r="D69" s="82"/>
      <c r="E69" s="25"/>
      <c r="F69" s="26"/>
      <c r="G69" s="27"/>
      <c r="H69" s="24"/>
      <c r="I69" s="59"/>
      <c r="J69" s="138"/>
      <c r="K69" s="61"/>
      <c r="L69" s="62"/>
    </row>
    <row r="70" spans="1:12" ht="15" customHeight="1">
      <c r="A70" s="53"/>
      <c r="B70" s="28"/>
      <c r="C70" s="72" t="s">
        <v>869</v>
      </c>
      <c r="D70" s="83"/>
      <c r="E70" s="29" t="s">
        <v>870</v>
      </c>
      <c r="F70" s="30"/>
      <c r="G70" s="31"/>
      <c r="H70" s="28" t="s">
        <v>271</v>
      </c>
      <c r="I70" s="66">
        <v>3</v>
      </c>
      <c r="J70" s="67"/>
      <c r="K70" s="68"/>
      <c r="L70" s="200"/>
    </row>
    <row r="71" spans="1:12" ht="15" customHeight="1">
      <c r="A71" s="52"/>
      <c r="B71" s="24"/>
      <c r="C71" s="25"/>
      <c r="D71" s="82"/>
      <c r="E71" s="25"/>
      <c r="F71" s="26"/>
      <c r="G71" s="27"/>
      <c r="H71" s="24"/>
      <c r="I71" s="59"/>
      <c r="J71" s="138"/>
      <c r="K71" s="61"/>
      <c r="L71" s="62"/>
    </row>
    <row r="72" spans="1:12" ht="15" customHeight="1">
      <c r="A72" s="53"/>
      <c r="B72" s="28"/>
      <c r="C72" s="72" t="s">
        <v>869</v>
      </c>
      <c r="D72" s="83"/>
      <c r="E72" s="29" t="s">
        <v>871</v>
      </c>
      <c r="F72" s="30"/>
      <c r="G72" s="31"/>
      <c r="H72" s="28" t="s">
        <v>271</v>
      </c>
      <c r="I72" s="66">
        <v>116</v>
      </c>
      <c r="J72" s="67"/>
      <c r="K72" s="68"/>
      <c r="L72" s="200"/>
    </row>
    <row r="73" spans="1:12" ht="15" customHeight="1">
      <c r="A73" s="52"/>
      <c r="B73" s="24"/>
      <c r="C73" s="25"/>
      <c r="D73" s="82"/>
      <c r="E73" s="25"/>
      <c r="F73" s="26"/>
      <c r="G73" s="27"/>
      <c r="H73" s="24"/>
      <c r="I73" s="59"/>
      <c r="J73" s="138"/>
      <c r="K73" s="61"/>
      <c r="L73" s="62"/>
    </row>
    <row r="74" spans="1:12" ht="15" customHeight="1">
      <c r="A74" s="53"/>
      <c r="B74" s="28"/>
      <c r="C74" s="72" t="s">
        <v>869</v>
      </c>
      <c r="D74" s="83"/>
      <c r="E74" s="29" t="s">
        <v>981</v>
      </c>
      <c r="F74" s="30"/>
      <c r="G74" s="31"/>
      <c r="H74" s="28" t="s">
        <v>271</v>
      </c>
      <c r="I74" s="66">
        <v>2</v>
      </c>
      <c r="J74" s="67"/>
      <c r="K74" s="68"/>
      <c r="L74" s="200"/>
    </row>
    <row r="75" spans="1:12" ht="15" customHeight="1">
      <c r="A75" s="52"/>
      <c r="B75" s="24"/>
      <c r="C75" s="25"/>
      <c r="D75" s="82"/>
      <c r="E75" s="25"/>
      <c r="F75" s="26"/>
      <c r="G75" s="27"/>
      <c r="H75" s="24"/>
      <c r="I75" s="59"/>
      <c r="J75" s="138"/>
      <c r="K75" s="61"/>
      <c r="L75" s="62"/>
    </row>
    <row r="76" spans="1:12" ht="15" customHeight="1">
      <c r="A76" s="53"/>
      <c r="B76" s="28"/>
      <c r="C76" s="72" t="s">
        <v>869</v>
      </c>
      <c r="D76" s="83"/>
      <c r="E76" s="29" t="s">
        <v>877</v>
      </c>
      <c r="F76" s="30"/>
      <c r="G76" s="31"/>
      <c r="H76" s="28" t="s">
        <v>271</v>
      </c>
      <c r="I76" s="66">
        <v>14</v>
      </c>
      <c r="J76" s="67"/>
      <c r="K76" s="68"/>
      <c r="L76" s="200"/>
    </row>
    <row r="77" spans="1:12" ht="15" customHeight="1">
      <c r="A77" s="52"/>
      <c r="B77" s="24"/>
      <c r="C77" s="25"/>
      <c r="D77" s="82"/>
      <c r="E77" s="25"/>
      <c r="F77" s="26"/>
      <c r="G77" s="27"/>
      <c r="H77" s="24"/>
      <c r="I77" s="59"/>
      <c r="J77" s="138"/>
      <c r="K77" s="61"/>
      <c r="L77" s="62"/>
    </row>
    <row r="78" spans="1:12" ht="15" customHeight="1">
      <c r="A78" s="53"/>
      <c r="B78" s="28"/>
      <c r="C78" s="72" t="s">
        <v>869</v>
      </c>
      <c r="D78" s="83"/>
      <c r="E78" s="29" t="s">
        <v>982</v>
      </c>
      <c r="F78" s="30"/>
      <c r="G78" s="31"/>
      <c r="H78" s="28" t="s">
        <v>271</v>
      </c>
      <c r="I78" s="66">
        <v>12</v>
      </c>
      <c r="J78" s="67"/>
      <c r="K78" s="68"/>
      <c r="L78" s="200"/>
    </row>
    <row r="79" spans="1:12" ht="15" customHeight="1">
      <c r="A79" s="52"/>
      <c r="B79" s="24"/>
      <c r="C79" s="25"/>
      <c r="D79" s="82"/>
      <c r="E79" s="25"/>
      <c r="F79" s="26"/>
      <c r="G79" s="27"/>
      <c r="H79" s="24"/>
      <c r="I79" s="59"/>
      <c r="J79" s="138"/>
      <c r="K79" s="61"/>
      <c r="L79" s="62"/>
    </row>
    <row r="80" spans="1:12" ht="15" customHeight="1">
      <c r="A80" s="53"/>
      <c r="B80" s="28"/>
      <c r="C80" s="72" t="s">
        <v>869</v>
      </c>
      <c r="D80" s="83"/>
      <c r="E80" s="29" t="s">
        <v>983</v>
      </c>
      <c r="F80" s="30"/>
      <c r="G80" s="31"/>
      <c r="H80" s="28" t="s">
        <v>271</v>
      </c>
      <c r="I80" s="66">
        <v>2</v>
      </c>
      <c r="J80" s="67"/>
      <c r="K80" s="68"/>
      <c r="L80" s="200"/>
    </row>
    <row r="81" spans="1:12" ht="15" customHeight="1">
      <c r="A81" s="52"/>
      <c r="B81" s="24"/>
      <c r="C81" s="25"/>
      <c r="D81" s="82"/>
      <c r="E81" s="25"/>
      <c r="F81" s="26"/>
      <c r="G81" s="27"/>
      <c r="H81" s="24"/>
      <c r="I81" s="59"/>
      <c r="J81" s="138"/>
      <c r="K81" s="61"/>
      <c r="L81" s="62"/>
    </row>
    <row r="82" spans="1:12" ht="15" customHeight="1">
      <c r="A82" s="53"/>
      <c r="B82" s="28"/>
      <c r="C82" s="72" t="s">
        <v>869</v>
      </c>
      <c r="D82" s="83"/>
      <c r="E82" s="29" t="s">
        <v>984</v>
      </c>
      <c r="F82" s="30"/>
      <c r="G82" s="31"/>
      <c r="H82" s="28" t="s">
        <v>271</v>
      </c>
      <c r="I82" s="66">
        <v>4</v>
      </c>
      <c r="J82" s="67"/>
      <c r="K82" s="68"/>
      <c r="L82" s="200"/>
    </row>
    <row r="83" spans="1:12" ht="15" customHeight="1">
      <c r="A83" s="52"/>
      <c r="B83" s="24"/>
      <c r="C83" s="25"/>
      <c r="D83" s="82"/>
      <c r="E83" s="25"/>
      <c r="F83" s="26"/>
      <c r="G83" s="27"/>
      <c r="H83" s="24"/>
      <c r="I83" s="59"/>
      <c r="J83" s="138"/>
      <c r="K83" s="61"/>
      <c r="L83" s="62"/>
    </row>
    <row r="84" spans="1:12" ht="15" customHeight="1">
      <c r="A84" s="53"/>
      <c r="B84" s="28"/>
      <c r="C84" s="72" t="s">
        <v>869</v>
      </c>
      <c r="D84" s="83"/>
      <c r="E84" s="29" t="s">
        <v>985</v>
      </c>
      <c r="F84" s="30"/>
      <c r="G84" s="31"/>
      <c r="H84" s="28" t="s">
        <v>271</v>
      </c>
      <c r="I84" s="66">
        <v>11</v>
      </c>
      <c r="J84" s="67"/>
      <c r="K84" s="68"/>
      <c r="L84" s="200"/>
    </row>
    <row r="85" spans="1:12" ht="15" customHeight="1">
      <c r="A85" s="52"/>
      <c r="B85" s="24"/>
      <c r="C85" s="25"/>
      <c r="D85" s="82"/>
      <c r="E85" s="25"/>
      <c r="F85" s="26"/>
      <c r="G85" s="27"/>
      <c r="H85" s="24"/>
      <c r="I85" s="59"/>
      <c r="J85" s="138"/>
      <c r="K85" s="61"/>
      <c r="L85" s="62"/>
    </row>
    <row r="86" spans="1:12" ht="15" customHeight="1">
      <c r="A86" s="53"/>
      <c r="B86" s="28"/>
      <c r="C86" s="72" t="s">
        <v>869</v>
      </c>
      <c r="D86" s="83"/>
      <c r="E86" s="29" t="s">
        <v>986</v>
      </c>
      <c r="F86" s="30"/>
      <c r="G86" s="31"/>
      <c r="H86" s="28" t="s">
        <v>271</v>
      </c>
      <c r="I86" s="66">
        <v>4</v>
      </c>
      <c r="J86" s="67"/>
      <c r="K86" s="68"/>
      <c r="L86" s="200"/>
    </row>
    <row r="87" spans="1:12" ht="15" customHeight="1">
      <c r="A87" s="52"/>
      <c r="B87" s="24"/>
      <c r="C87" s="25"/>
      <c r="D87" s="82"/>
      <c r="E87" s="25"/>
      <c r="F87" s="26"/>
      <c r="G87" s="27"/>
      <c r="H87" s="24"/>
      <c r="I87" s="59"/>
      <c r="J87" s="138"/>
      <c r="K87" s="61"/>
      <c r="L87" s="62"/>
    </row>
    <row r="88" spans="1:12" ht="15" customHeight="1">
      <c r="A88" s="53"/>
      <c r="B88" s="28"/>
      <c r="C88" s="72" t="s">
        <v>869</v>
      </c>
      <c r="D88" s="83"/>
      <c r="E88" s="29" t="s">
        <v>987</v>
      </c>
      <c r="F88" s="30"/>
      <c r="G88" s="31"/>
      <c r="H88" s="28" t="s">
        <v>271</v>
      </c>
      <c r="I88" s="66">
        <v>2</v>
      </c>
      <c r="J88" s="67"/>
      <c r="K88" s="68"/>
      <c r="L88" s="200"/>
    </row>
    <row r="89" spans="1:12" ht="15" customHeight="1">
      <c r="A89" s="52"/>
      <c r="B89" s="24"/>
      <c r="C89" s="25"/>
      <c r="D89" s="82"/>
      <c r="E89" s="25"/>
      <c r="F89" s="26"/>
      <c r="G89" s="27"/>
      <c r="H89" s="24"/>
      <c r="I89" s="59"/>
      <c r="J89" s="138"/>
      <c r="K89" s="61"/>
      <c r="L89" s="62"/>
    </row>
    <row r="90" spans="1:12" ht="15" customHeight="1">
      <c r="A90" s="53"/>
      <c r="B90" s="28"/>
      <c r="C90" s="72" t="s">
        <v>893</v>
      </c>
      <c r="D90" s="83"/>
      <c r="E90" s="29" t="s">
        <v>988</v>
      </c>
      <c r="F90" s="30"/>
      <c r="G90" s="31"/>
      <c r="H90" s="28" t="s">
        <v>895</v>
      </c>
      <c r="I90" s="66">
        <v>7</v>
      </c>
      <c r="J90" s="67"/>
      <c r="K90" s="68"/>
      <c r="L90" s="200"/>
    </row>
    <row r="91" spans="1:12" ht="15" customHeight="1">
      <c r="A91" s="52"/>
      <c r="B91" s="24"/>
      <c r="C91" s="25"/>
      <c r="D91" s="82"/>
      <c r="E91" s="25"/>
      <c r="F91" s="26"/>
      <c r="G91" s="27"/>
      <c r="H91" s="24"/>
      <c r="I91" s="59"/>
      <c r="J91" s="138"/>
      <c r="K91" s="61"/>
      <c r="L91" s="62"/>
    </row>
    <row r="92" spans="1:12" ht="15" customHeight="1">
      <c r="A92" s="53"/>
      <c r="B92" s="28"/>
      <c r="C92" s="72" t="s">
        <v>893</v>
      </c>
      <c r="D92" s="83"/>
      <c r="E92" s="29" t="s">
        <v>989</v>
      </c>
      <c r="F92" s="30"/>
      <c r="G92" s="31"/>
      <c r="H92" s="28" t="s">
        <v>895</v>
      </c>
      <c r="I92" s="66">
        <v>10</v>
      </c>
      <c r="J92" s="67"/>
      <c r="K92" s="68"/>
      <c r="L92" s="200"/>
    </row>
    <row r="93" spans="1:12" ht="15" customHeight="1">
      <c r="A93" s="52"/>
      <c r="B93" s="24"/>
      <c r="C93" s="25"/>
      <c r="D93" s="82"/>
      <c r="E93" s="25"/>
      <c r="F93" s="26"/>
      <c r="G93" s="27"/>
      <c r="H93" s="24"/>
      <c r="I93" s="59"/>
      <c r="J93" s="138"/>
      <c r="K93" s="61"/>
      <c r="L93" s="62"/>
    </row>
    <row r="94" spans="1:12" ht="15" customHeight="1">
      <c r="A94" s="53"/>
      <c r="B94" s="28"/>
      <c r="C94" s="72" t="s">
        <v>893</v>
      </c>
      <c r="D94" s="83"/>
      <c r="E94" s="29" t="s">
        <v>990</v>
      </c>
      <c r="F94" s="30"/>
      <c r="G94" s="31"/>
      <c r="H94" s="28" t="s">
        <v>895</v>
      </c>
      <c r="I94" s="66">
        <v>2</v>
      </c>
      <c r="J94" s="67"/>
      <c r="K94" s="68"/>
      <c r="L94" s="200"/>
    </row>
    <row r="95" spans="1:12" ht="15" customHeight="1">
      <c r="A95" s="52"/>
      <c r="B95" s="24"/>
      <c r="C95" s="25"/>
      <c r="D95" s="82"/>
      <c r="E95" s="25"/>
      <c r="F95" s="26"/>
      <c r="G95" s="27"/>
      <c r="H95" s="24"/>
      <c r="I95" s="59"/>
      <c r="J95" s="138"/>
      <c r="K95" s="61"/>
      <c r="L95" s="62"/>
    </row>
    <row r="96" spans="1:12" ht="15" customHeight="1">
      <c r="A96" s="53"/>
      <c r="B96" s="28"/>
      <c r="C96" s="72" t="s">
        <v>893</v>
      </c>
      <c r="D96" s="83"/>
      <c r="E96" s="29" t="s">
        <v>991</v>
      </c>
      <c r="F96" s="30"/>
      <c r="G96" s="31"/>
      <c r="H96" s="28" t="s">
        <v>895</v>
      </c>
      <c r="I96" s="66">
        <v>2</v>
      </c>
      <c r="J96" s="67"/>
      <c r="K96" s="68"/>
      <c r="L96" s="200"/>
    </row>
    <row r="97" spans="1:12" ht="15" customHeight="1">
      <c r="A97" s="52"/>
      <c r="B97" s="24"/>
      <c r="C97" s="25"/>
      <c r="D97" s="82"/>
      <c r="E97" s="25"/>
      <c r="F97" s="26"/>
      <c r="G97" s="27"/>
      <c r="H97" s="24"/>
      <c r="I97" s="77"/>
      <c r="J97" s="138"/>
      <c r="K97" s="61"/>
      <c r="L97" s="62"/>
    </row>
    <row r="98" spans="1:12" ht="15" customHeight="1">
      <c r="A98" s="53"/>
      <c r="B98" s="28"/>
      <c r="C98" s="72" t="s">
        <v>893</v>
      </c>
      <c r="D98" s="84"/>
      <c r="E98" s="29" t="s">
        <v>992</v>
      </c>
      <c r="F98" s="30"/>
      <c r="G98" s="31"/>
      <c r="H98" s="28" t="s">
        <v>895</v>
      </c>
      <c r="I98" s="80">
        <v>1</v>
      </c>
      <c r="J98" s="67"/>
      <c r="K98" s="68"/>
      <c r="L98" s="200"/>
    </row>
    <row r="99" spans="1:12" ht="15" customHeight="1">
      <c r="A99" s="52"/>
      <c r="B99" s="24"/>
      <c r="C99" s="25"/>
      <c r="D99" s="82"/>
      <c r="E99" s="25"/>
      <c r="F99" s="26"/>
      <c r="G99" s="27"/>
      <c r="H99" s="24"/>
      <c r="I99" s="59"/>
      <c r="J99" s="138"/>
      <c r="K99" s="61"/>
      <c r="L99" s="62"/>
    </row>
    <row r="100" spans="1:12" ht="15" customHeight="1">
      <c r="A100" s="53"/>
      <c r="B100" s="22"/>
      <c r="C100" s="72" t="s">
        <v>893</v>
      </c>
      <c r="D100" s="83"/>
      <c r="E100" s="29" t="s">
        <v>993</v>
      </c>
      <c r="F100" s="30"/>
      <c r="G100" s="31"/>
      <c r="H100" s="28" t="s">
        <v>895</v>
      </c>
      <c r="I100" s="66">
        <v>6</v>
      </c>
      <c r="J100" s="67"/>
      <c r="K100" s="68"/>
      <c r="L100" s="200"/>
    </row>
    <row r="101" spans="1:12" ht="15" customHeight="1">
      <c r="A101" s="52"/>
      <c r="B101" s="24"/>
      <c r="C101" s="25"/>
      <c r="D101" s="82"/>
      <c r="E101" s="25"/>
      <c r="F101" s="26"/>
      <c r="G101" s="27"/>
      <c r="H101" s="24"/>
      <c r="I101" s="59"/>
      <c r="J101" s="138"/>
      <c r="K101" s="61"/>
      <c r="L101" s="62"/>
    </row>
    <row r="102" spans="1:12" ht="15" customHeight="1">
      <c r="A102" s="53"/>
      <c r="B102" s="28"/>
      <c r="C102" s="72" t="s">
        <v>893</v>
      </c>
      <c r="D102" s="83"/>
      <c r="E102" s="29" t="s">
        <v>994</v>
      </c>
      <c r="F102" s="30"/>
      <c r="G102" s="31"/>
      <c r="H102" s="28" t="s">
        <v>895</v>
      </c>
      <c r="I102" s="66">
        <v>4</v>
      </c>
      <c r="J102" s="67"/>
      <c r="K102" s="68"/>
      <c r="L102" s="200"/>
    </row>
    <row r="103" spans="1:12" ht="15" customHeight="1">
      <c r="A103" s="52"/>
      <c r="B103" s="24"/>
      <c r="C103" s="25"/>
      <c r="D103" s="82"/>
      <c r="E103" s="25" t="s">
        <v>995</v>
      </c>
      <c r="F103" s="26"/>
      <c r="G103" s="27"/>
      <c r="H103" s="24"/>
      <c r="I103" s="59"/>
      <c r="J103" s="138"/>
      <c r="K103" s="61"/>
      <c r="L103" s="62"/>
    </row>
    <row r="104" spans="1:12" ht="15" customHeight="1">
      <c r="A104" s="53"/>
      <c r="B104" s="28"/>
      <c r="C104" s="72" t="s">
        <v>893</v>
      </c>
      <c r="D104" s="83"/>
      <c r="E104" s="29" t="s">
        <v>996</v>
      </c>
      <c r="F104" s="30"/>
      <c r="G104" s="31"/>
      <c r="H104" s="28" t="s">
        <v>895</v>
      </c>
      <c r="I104" s="66">
        <v>2</v>
      </c>
      <c r="J104" s="67"/>
      <c r="K104" s="68"/>
      <c r="L104" s="200"/>
    </row>
    <row r="105" spans="1:12" ht="15" customHeight="1">
      <c r="A105" s="52"/>
      <c r="B105" s="24"/>
      <c r="C105" s="25"/>
      <c r="D105" s="82"/>
      <c r="E105" s="25" t="s">
        <v>997</v>
      </c>
      <c r="F105" s="26"/>
      <c r="G105" s="27"/>
      <c r="H105" s="24"/>
      <c r="I105" s="59"/>
      <c r="J105" s="138"/>
      <c r="K105" s="61"/>
      <c r="L105" s="62"/>
    </row>
    <row r="106" spans="1:12" ht="15" customHeight="1">
      <c r="A106" s="53"/>
      <c r="B106" s="28"/>
      <c r="C106" s="72" t="s">
        <v>893</v>
      </c>
      <c r="D106" s="83"/>
      <c r="E106" s="29" t="s">
        <v>996</v>
      </c>
      <c r="F106" s="30"/>
      <c r="G106" s="31"/>
      <c r="H106" s="28" t="s">
        <v>895</v>
      </c>
      <c r="I106" s="66">
        <v>10</v>
      </c>
      <c r="J106" s="67"/>
      <c r="K106" s="68"/>
      <c r="L106" s="200"/>
    </row>
    <row r="107" spans="1:12" ht="15" customHeight="1">
      <c r="A107" s="52"/>
      <c r="B107" s="24"/>
      <c r="C107" s="25"/>
      <c r="D107" s="82"/>
      <c r="E107" s="25" t="s">
        <v>998</v>
      </c>
      <c r="F107" s="26"/>
      <c r="G107" s="27"/>
      <c r="H107" s="24"/>
      <c r="I107" s="59"/>
      <c r="J107" s="138"/>
      <c r="K107" s="61"/>
      <c r="L107" s="62"/>
    </row>
    <row r="108" spans="1:12" ht="15" customHeight="1">
      <c r="A108" s="53"/>
      <c r="B108" s="28"/>
      <c r="C108" s="72" t="s">
        <v>893</v>
      </c>
      <c r="D108" s="83"/>
      <c r="E108" s="29" t="s">
        <v>996</v>
      </c>
      <c r="F108" s="30"/>
      <c r="G108" s="31"/>
      <c r="H108" s="28" t="s">
        <v>895</v>
      </c>
      <c r="I108" s="66">
        <v>2</v>
      </c>
      <c r="J108" s="67"/>
      <c r="K108" s="68"/>
      <c r="L108" s="200"/>
    </row>
    <row r="109" spans="1:12" ht="15" customHeight="1">
      <c r="A109" s="52"/>
      <c r="B109" s="24"/>
      <c r="C109" s="25"/>
      <c r="D109" s="82"/>
      <c r="E109" s="25"/>
      <c r="F109" s="26"/>
      <c r="G109" s="27"/>
      <c r="H109" s="24"/>
      <c r="I109" s="59"/>
      <c r="J109" s="138"/>
      <c r="K109" s="61"/>
      <c r="L109" s="62"/>
    </row>
    <row r="110" spans="1:12" ht="15" customHeight="1">
      <c r="A110" s="53"/>
      <c r="B110" s="28"/>
      <c r="C110" s="72" t="s">
        <v>906</v>
      </c>
      <c r="D110" s="83"/>
      <c r="E110" s="29" t="s">
        <v>999</v>
      </c>
      <c r="F110" s="30"/>
      <c r="G110" s="31"/>
      <c r="H110" s="28" t="s">
        <v>895</v>
      </c>
      <c r="I110" s="66">
        <v>57</v>
      </c>
      <c r="J110" s="67"/>
      <c r="K110" s="68"/>
      <c r="L110" s="200"/>
    </row>
    <row r="111" spans="1:12" ht="15" customHeight="1">
      <c r="A111" s="52"/>
      <c r="B111" s="24"/>
      <c r="C111" s="25"/>
      <c r="D111" s="82"/>
      <c r="E111" s="25"/>
      <c r="F111" s="26"/>
      <c r="G111" s="27"/>
      <c r="H111" s="24"/>
      <c r="I111" s="59"/>
      <c r="J111" s="138"/>
      <c r="K111" s="61"/>
      <c r="L111" s="62"/>
    </row>
    <row r="112" spans="1:12" ht="15" customHeight="1">
      <c r="A112" s="53"/>
      <c r="B112" s="28"/>
      <c r="C112" s="72" t="s">
        <v>906</v>
      </c>
      <c r="D112" s="83"/>
      <c r="E112" s="29" t="s">
        <v>1000</v>
      </c>
      <c r="F112" s="30"/>
      <c r="G112" s="31"/>
      <c r="H112" s="28" t="s">
        <v>895</v>
      </c>
      <c r="I112" s="66">
        <v>32</v>
      </c>
      <c r="J112" s="67"/>
      <c r="K112" s="68"/>
      <c r="L112" s="200"/>
    </row>
    <row r="113" spans="1:12" ht="15" customHeight="1">
      <c r="A113" s="52"/>
      <c r="B113" s="24"/>
      <c r="C113" s="25"/>
      <c r="D113" s="82"/>
      <c r="E113" s="25"/>
      <c r="F113" s="26"/>
      <c r="G113" s="27"/>
      <c r="H113" s="24"/>
      <c r="I113" s="59"/>
      <c r="J113" s="138"/>
      <c r="K113" s="61"/>
      <c r="L113" s="62"/>
    </row>
    <row r="114" spans="1:12" ht="15" customHeight="1">
      <c r="A114" s="53"/>
      <c r="B114" s="28"/>
      <c r="C114" s="72" t="s">
        <v>1001</v>
      </c>
      <c r="D114" s="83"/>
      <c r="E114" s="29" t="s">
        <v>1002</v>
      </c>
      <c r="F114" s="30"/>
      <c r="G114" s="31"/>
      <c r="H114" s="28" t="s">
        <v>562</v>
      </c>
      <c r="I114" s="66">
        <v>20</v>
      </c>
      <c r="J114" s="67"/>
      <c r="K114" s="68"/>
      <c r="L114" s="200"/>
    </row>
    <row r="115" spans="1:12" ht="15" customHeight="1">
      <c r="A115" s="52"/>
      <c r="B115" s="24"/>
      <c r="C115" s="25"/>
      <c r="D115" s="82"/>
      <c r="E115" s="25"/>
      <c r="F115" s="26"/>
      <c r="G115" s="27"/>
      <c r="H115" s="24"/>
      <c r="I115" s="59"/>
      <c r="J115" s="138"/>
      <c r="K115" s="61"/>
      <c r="L115" s="62"/>
    </row>
    <row r="116" spans="1:12" ht="15" customHeight="1">
      <c r="A116" s="53"/>
      <c r="B116" s="28"/>
      <c r="C116" s="72" t="s">
        <v>1003</v>
      </c>
      <c r="D116" s="83"/>
      <c r="E116" s="29" t="s">
        <v>1004</v>
      </c>
      <c r="F116" s="30"/>
      <c r="G116" s="31"/>
      <c r="H116" s="28" t="s">
        <v>271</v>
      </c>
      <c r="I116" s="66">
        <v>12</v>
      </c>
      <c r="J116" s="67"/>
      <c r="K116" s="68"/>
      <c r="L116" s="200"/>
    </row>
    <row r="117" spans="1:12" ht="15" customHeight="1">
      <c r="A117" s="52"/>
      <c r="B117" s="24"/>
      <c r="C117" s="25"/>
      <c r="D117" s="82"/>
      <c r="E117" s="25"/>
      <c r="F117" s="26"/>
      <c r="G117" s="27"/>
      <c r="H117" s="24"/>
      <c r="I117" s="59"/>
      <c r="J117" s="138"/>
      <c r="K117" s="61"/>
      <c r="L117" s="62"/>
    </row>
    <row r="118" spans="1:12" ht="15" customHeight="1">
      <c r="A118" s="53"/>
      <c r="B118" s="28"/>
      <c r="C118" s="72" t="s">
        <v>1003</v>
      </c>
      <c r="D118" s="83"/>
      <c r="E118" s="29" t="s">
        <v>1005</v>
      </c>
      <c r="F118" s="30"/>
      <c r="G118" s="31"/>
      <c r="H118" s="28" t="s">
        <v>271</v>
      </c>
      <c r="I118" s="66">
        <v>19</v>
      </c>
      <c r="J118" s="67"/>
      <c r="K118" s="68"/>
      <c r="L118" s="200"/>
    </row>
    <row r="119" spans="1:12" ht="15" customHeight="1">
      <c r="A119" s="52"/>
      <c r="B119" s="24"/>
      <c r="C119" s="25"/>
      <c r="D119" s="82"/>
      <c r="E119" s="25"/>
      <c r="F119" s="26"/>
      <c r="G119" s="27"/>
      <c r="H119" s="24"/>
      <c r="I119" s="59"/>
      <c r="J119" s="138"/>
      <c r="K119" s="61"/>
      <c r="L119" s="62"/>
    </row>
    <row r="120" spans="1:12" ht="15" customHeight="1">
      <c r="A120" s="53"/>
      <c r="B120" s="28"/>
      <c r="C120" s="72"/>
      <c r="D120" s="83"/>
      <c r="E120" s="29"/>
      <c r="F120" s="30"/>
      <c r="G120" s="31"/>
      <c r="H120" s="28"/>
      <c r="I120" s="66"/>
      <c r="J120" s="67"/>
      <c r="K120" s="68"/>
      <c r="L120" s="69"/>
    </row>
    <row r="121" spans="1:12" ht="15" customHeight="1">
      <c r="A121" s="52"/>
      <c r="B121" s="24"/>
      <c r="C121" s="25"/>
      <c r="D121" s="82"/>
      <c r="E121" s="25"/>
      <c r="F121" s="26"/>
      <c r="G121" s="27"/>
      <c r="H121" s="24"/>
      <c r="I121" s="59"/>
      <c r="J121" s="138"/>
      <c r="K121" s="61"/>
      <c r="L121" s="62"/>
    </row>
    <row r="122" spans="1:12" ht="15" customHeight="1">
      <c r="A122" s="53"/>
      <c r="B122" s="28"/>
      <c r="C122" s="72"/>
      <c r="D122" s="83"/>
      <c r="E122" s="29"/>
      <c r="F122" s="30"/>
      <c r="G122" s="31"/>
      <c r="H122" s="28"/>
      <c r="I122" s="66"/>
      <c r="J122" s="67"/>
      <c r="K122" s="68"/>
      <c r="L122" s="69"/>
    </row>
    <row r="123" spans="1:12" ht="15" customHeight="1">
      <c r="A123" s="52"/>
      <c r="B123" s="24"/>
      <c r="C123" s="25"/>
      <c r="D123" s="82"/>
      <c r="E123" s="25"/>
      <c r="F123" s="26"/>
      <c r="G123" s="27"/>
      <c r="H123" s="24"/>
      <c r="I123" s="59"/>
      <c r="J123" s="138"/>
      <c r="K123" s="61"/>
      <c r="L123" s="62"/>
    </row>
    <row r="124" spans="1:12" ht="15" customHeight="1">
      <c r="A124" s="53"/>
      <c r="B124" s="28"/>
      <c r="C124" s="72"/>
      <c r="D124" s="83"/>
      <c r="E124" s="29"/>
      <c r="F124" s="30"/>
      <c r="G124" s="31"/>
      <c r="H124" s="28"/>
      <c r="I124" s="66"/>
      <c r="J124" s="67"/>
      <c r="K124" s="68"/>
      <c r="L124" s="69"/>
    </row>
    <row r="125" spans="1:12" ht="15" customHeight="1">
      <c r="A125" s="52"/>
      <c r="B125" s="24"/>
      <c r="C125" s="25"/>
      <c r="D125" s="82"/>
      <c r="E125" s="25"/>
      <c r="F125" s="26"/>
      <c r="G125" s="27"/>
      <c r="H125" s="24"/>
      <c r="I125" s="59"/>
      <c r="J125" s="138"/>
      <c r="K125" s="61"/>
      <c r="L125" s="62"/>
    </row>
    <row r="126" spans="1:12" ht="15" customHeight="1">
      <c r="A126" s="53"/>
      <c r="B126" s="28"/>
      <c r="C126" s="72"/>
      <c r="D126" s="83"/>
      <c r="E126" s="29"/>
      <c r="F126" s="30"/>
      <c r="G126" s="31"/>
      <c r="H126" s="28"/>
      <c r="I126" s="66"/>
      <c r="J126" s="67"/>
      <c r="K126" s="68"/>
      <c r="L126" s="69"/>
    </row>
    <row r="127" spans="1:12" ht="15" customHeight="1">
      <c r="A127" s="52"/>
      <c r="B127" s="24"/>
      <c r="C127" s="25"/>
      <c r="D127" s="82"/>
      <c r="E127" s="25"/>
      <c r="F127" s="26"/>
      <c r="G127" s="27"/>
      <c r="H127" s="24"/>
      <c r="I127" s="59"/>
      <c r="J127" s="138"/>
      <c r="K127" s="61"/>
      <c r="L127" s="62"/>
    </row>
    <row r="128" spans="1:12" ht="15" customHeight="1">
      <c r="A128" s="53"/>
      <c r="B128" s="28"/>
      <c r="C128" s="72"/>
      <c r="D128" s="83"/>
      <c r="E128" s="29"/>
      <c r="F128" s="30"/>
      <c r="G128" s="31"/>
      <c r="H128" s="28"/>
      <c r="I128" s="66"/>
      <c r="J128" s="67"/>
      <c r="K128" s="68"/>
      <c r="L128" s="69"/>
    </row>
    <row r="129" spans="1:12" ht="15" customHeight="1">
      <c r="A129" s="52"/>
      <c r="B129" s="24"/>
      <c r="C129" s="25"/>
      <c r="D129" s="82"/>
      <c r="E129" s="25"/>
      <c r="F129" s="26"/>
      <c r="G129" s="27"/>
      <c r="H129" s="24"/>
      <c r="I129" s="77"/>
      <c r="J129" s="138"/>
      <c r="K129" s="61"/>
      <c r="L129" s="62"/>
    </row>
    <row r="130" spans="1:12" ht="15" customHeight="1">
      <c r="A130" s="53"/>
      <c r="B130" s="28" t="s">
        <v>980</v>
      </c>
      <c r="C130" s="169" t="s">
        <v>702</v>
      </c>
      <c r="D130" s="84"/>
      <c r="E130" s="29"/>
      <c r="F130" s="30"/>
      <c r="G130" s="31"/>
      <c r="H130" s="28"/>
      <c r="I130" s="80"/>
      <c r="J130" s="67"/>
      <c r="K130" s="76"/>
      <c r="L130" s="69"/>
    </row>
    <row r="131" spans="1:12" ht="15" customHeight="1">
      <c r="A131" s="52"/>
      <c r="B131" s="24"/>
      <c r="C131" s="25"/>
      <c r="D131" s="82"/>
      <c r="E131" s="25"/>
      <c r="F131" s="26"/>
      <c r="G131" s="27"/>
      <c r="H131" s="24"/>
      <c r="I131" s="59"/>
      <c r="J131" s="138"/>
      <c r="K131" s="61"/>
      <c r="L131" s="62"/>
    </row>
    <row r="132" spans="1:12" ht="15" customHeight="1">
      <c r="A132" s="53"/>
      <c r="B132" s="28" t="s">
        <v>1006</v>
      </c>
      <c r="C132" s="72" t="s">
        <v>1007</v>
      </c>
      <c r="D132" s="83"/>
      <c r="E132" s="29"/>
      <c r="F132" s="30"/>
      <c r="G132" s="31"/>
      <c r="H132" s="28"/>
      <c r="I132" s="66"/>
      <c r="J132" s="67"/>
      <c r="K132" s="68"/>
      <c r="L132" s="69"/>
    </row>
    <row r="133" spans="1:12" ht="15" customHeight="1">
      <c r="A133" s="52"/>
      <c r="B133" s="24"/>
      <c r="C133" s="25"/>
      <c r="D133" s="82"/>
      <c r="E133" s="25" t="s">
        <v>1008</v>
      </c>
      <c r="F133" s="26"/>
      <c r="G133" s="27"/>
      <c r="H133" s="24"/>
      <c r="I133" s="59"/>
      <c r="J133" s="138"/>
      <c r="K133" s="61"/>
      <c r="L133" s="62"/>
    </row>
    <row r="134" spans="1:12" ht="15" customHeight="1">
      <c r="A134" s="53"/>
      <c r="B134" s="28"/>
      <c r="C134" s="72" t="s">
        <v>1009</v>
      </c>
      <c r="D134" s="83"/>
      <c r="E134" s="29" t="s">
        <v>1010</v>
      </c>
      <c r="F134" s="30"/>
      <c r="G134" s="31"/>
      <c r="H134" s="28" t="s">
        <v>706</v>
      </c>
      <c r="I134" s="66">
        <v>1</v>
      </c>
      <c r="J134" s="67"/>
      <c r="K134" s="68"/>
      <c r="L134" s="200"/>
    </row>
    <row r="135" spans="1:12" ht="15" customHeight="1">
      <c r="A135" s="52"/>
      <c r="B135" s="24"/>
      <c r="C135" s="25"/>
      <c r="D135" s="82"/>
      <c r="E135" s="25"/>
      <c r="F135" s="26"/>
      <c r="G135" s="27"/>
      <c r="H135" s="24"/>
      <c r="I135" s="59"/>
      <c r="J135" s="138"/>
      <c r="K135" s="61"/>
      <c r="L135" s="62"/>
    </row>
    <row r="136" spans="1:12" ht="15" customHeight="1">
      <c r="A136" s="53"/>
      <c r="B136" s="28"/>
      <c r="C136" s="72" t="s">
        <v>1011</v>
      </c>
      <c r="D136" s="83"/>
      <c r="E136" s="29" t="s">
        <v>1012</v>
      </c>
      <c r="F136" s="30"/>
      <c r="G136" s="31"/>
      <c r="H136" s="28" t="s">
        <v>706</v>
      </c>
      <c r="I136" s="66">
        <v>1</v>
      </c>
      <c r="J136" s="67"/>
      <c r="K136" s="68"/>
      <c r="L136" s="200"/>
    </row>
    <row r="137" spans="1:12" ht="15" customHeight="1">
      <c r="A137" s="52"/>
      <c r="B137" s="24"/>
      <c r="C137" s="25"/>
      <c r="D137" s="82"/>
      <c r="E137" s="25"/>
      <c r="F137" s="26"/>
      <c r="G137" s="27"/>
      <c r="H137" s="24"/>
      <c r="I137" s="59"/>
      <c r="J137" s="138"/>
      <c r="K137" s="61"/>
      <c r="L137" s="62"/>
    </row>
    <row r="138" spans="1:12" ht="15" customHeight="1">
      <c r="A138" s="53"/>
      <c r="B138" s="28"/>
      <c r="C138" s="72" t="s">
        <v>1013</v>
      </c>
      <c r="D138" s="83"/>
      <c r="E138" s="29" t="s">
        <v>1014</v>
      </c>
      <c r="F138" s="30"/>
      <c r="G138" s="31"/>
      <c r="H138" s="28" t="s">
        <v>706</v>
      </c>
      <c r="I138" s="66">
        <v>1</v>
      </c>
      <c r="J138" s="67"/>
      <c r="K138" s="68"/>
      <c r="L138" s="200"/>
    </row>
    <row r="139" spans="1:12" ht="15" customHeight="1">
      <c r="A139" s="52"/>
      <c r="B139" s="24"/>
      <c r="C139" s="25"/>
      <c r="D139" s="82"/>
      <c r="E139" s="25" t="s">
        <v>1015</v>
      </c>
      <c r="F139" s="26"/>
      <c r="G139" s="27"/>
      <c r="H139" s="24"/>
      <c r="I139" s="59"/>
      <c r="J139" s="138"/>
      <c r="K139" s="61"/>
      <c r="L139" s="62"/>
    </row>
    <row r="140" spans="1:12" ht="15" customHeight="1">
      <c r="A140" s="53"/>
      <c r="B140" s="28"/>
      <c r="C140" s="72" t="s">
        <v>1009</v>
      </c>
      <c r="D140" s="83"/>
      <c r="E140" s="29" t="s">
        <v>1016</v>
      </c>
      <c r="F140" s="30"/>
      <c r="G140" s="31"/>
      <c r="H140" s="28" t="s">
        <v>706</v>
      </c>
      <c r="I140" s="66">
        <v>1</v>
      </c>
      <c r="J140" s="67"/>
      <c r="K140" s="68"/>
      <c r="L140" s="200"/>
    </row>
    <row r="141" spans="1:12" ht="15" customHeight="1">
      <c r="A141" s="52"/>
      <c r="B141" s="24"/>
      <c r="C141" s="25"/>
      <c r="D141" s="82"/>
      <c r="E141" s="25"/>
      <c r="F141" s="26"/>
      <c r="G141" s="27"/>
      <c r="H141" s="24"/>
      <c r="I141" s="59"/>
      <c r="J141" s="138"/>
      <c r="K141" s="61"/>
      <c r="L141" s="62"/>
    </row>
    <row r="142" spans="1:12" ht="15" customHeight="1">
      <c r="A142" s="53"/>
      <c r="B142" s="28"/>
      <c r="C142" s="72" t="s">
        <v>1017</v>
      </c>
      <c r="D142" s="83"/>
      <c r="E142" s="29" t="s">
        <v>1018</v>
      </c>
      <c r="F142" s="30"/>
      <c r="G142" s="31"/>
      <c r="H142" s="28" t="s">
        <v>706</v>
      </c>
      <c r="I142" s="66">
        <v>1</v>
      </c>
      <c r="J142" s="67"/>
      <c r="K142" s="68"/>
      <c r="L142" s="200"/>
    </row>
    <row r="143" spans="1:12" ht="15" customHeight="1">
      <c r="A143" s="52"/>
      <c r="B143" s="24"/>
      <c r="C143" s="25"/>
      <c r="D143" s="82"/>
      <c r="E143" s="25"/>
      <c r="F143" s="26"/>
      <c r="G143" s="27"/>
      <c r="H143" s="24"/>
      <c r="I143" s="59"/>
      <c r="J143" s="138"/>
      <c r="K143" s="61"/>
      <c r="L143" s="62"/>
    </row>
    <row r="144" spans="1:12" ht="15" customHeight="1">
      <c r="A144" s="53"/>
      <c r="B144" s="28"/>
      <c r="C144" s="72" t="s">
        <v>1019</v>
      </c>
      <c r="D144" s="83"/>
      <c r="E144" s="29"/>
      <c r="F144" s="30"/>
      <c r="G144" s="31"/>
      <c r="H144" s="28" t="s">
        <v>271</v>
      </c>
      <c r="I144" s="66">
        <v>1</v>
      </c>
      <c r="J144" s="67"/>
      <c r="K144" s="68"/>
      <c r="L144" s="200"/>
    </row>
    <row r="145" spans="1:12" ht="15" customHeight="1">
      <c r="A145" s="52"/>
      <c r="B145" s="24"/>
      <c r="C145" s="25"/>
      <c r="D145" s="82"/>
      <c r="E145" s="25"/>
      <c r="F145" s="26"/>
      <c r="G145" s="27"/>
      <c r="H145" s="24"/>
      <c r="I145" s="59"/>
      <c r="J145" s="138"/>
      <c r="K145" s="61"/>
      <c r="L145" s="62"/>
    </row>
    <row r="146" spans="1:12" ht="15" customHeight="1">
      <c r="A146" s="53"/>
      <c r="B146" s="28"/>
      <c r="C146" s="72" t="s">
        <v>1020</v>
      </c>
      <c r="D146" s="83"/>
      <c r="E146" s="29"/>
      <c r="F146" s="30"/>
      <c r="G146" s="31"/>
      <c r="H146" s="28" t="s">
        <v>271</v>
      </c>
      <c r="I146" s="66">
        <v>1</v>
      </c>
      <c r="J146" s="67"/>
      <c r="K146" s="68"/>
      <c r="L146" s="200"/>
    </row>
    <row r="147" spans="1:12" ht="15" customHeight="1">
      <c r="A147" s="52"/>
      <c r="B147" s="24"/>
      <c r="C147" s="25"/>
      <c r="D147" s="82"/>
      <c r="E147" s="25"/>
      <c r="F147" s="26"/>
      <c r="G147" s="27"/>
      <c r="H147" s="24"/>
      <c r="I147" s="59"/>
      <c r="J147" s="138"/>
      <c r="K147" s="61"/>
      <c r="L147" s="62"/>
    </row>
    <row r="148" spans="1:12" ht="15" customHeight="1">
      <c r="A148" s="53"/>
      <c r="B148" s="28"/>
      <c r="C148" s="72" t="s">
        <v>1021</v>
      </c>
      <c r="D148" s="83"/>
      <c r="E148" s="29"/>
      <c r="F148" s="30"/>
      <c r="G148" s="31"/>
      <c r="H148" s="28" t="s">
        <v>271</v>
      </c>
      <c r="I148" s="66">
        <v>1</v>
      </c>
      <c r="J148" s="67"/>
      <c r="K148" s="68"/>
      <c r="L148" s="200"/>
    </row>
    <row r="149" spans="1:12" ht="15" customHeight="1">
      <c r="A149" s="52"/>
      <c r="B149" s="24"/>
      <c r="C149" s="25"/>
      <c r="D149" s="82"/>
      <c r="E149" s="25"/>
      <c r="F149" s="26"/>
      <c r="G149" s="27"/>
      <c r="H149" s="24"/>
      <c r="I149" s="59"/>
      <c r="J149" s="138"/>
      <c r="K149" s="61"/>
      <c r="L149" s="62"/>
    </row>
    <row r="150" spans="1:12" ht="15" customHeight="1">
      <c r="A150" s="53"/>
      <c r="B150" s="28"/>
      <c r="C150" s="72" t="s">
        <v>1022</v>
      </c>
      <c r="D150" s="83"/>
      <c r="E150" s="29"/>
      <c r="F150" s="30"/>
      <c r="G150" s="31"/>
      <c r="H150" s="28" t="s">
        <v>895</v>
      </c>
      <c r="I150" s="66">
        <v>1</v>
      </c>
      <c r="J150" s="67"/>
      <c r="K150" s="68"/>
      <c r="L150" s="200"/>
    </row>
    <row r="151" spans="1:12" ht="15" customHeight="1">
      <c r="A151" s="52"/>
      <c r="B151" s="24"/>
      <c r="C151" s="25"/>
      <c r="D151" s="82"/>
      <c r="E151" s="25"/>
      <c r="F151" s="26"/>
      <c r="G151" s="27"/>
      <c r="H151" s="24"/>
      <c r="I151" s="59"/>
      <c r="J151" s="138"/>
      <c r="K151" s="61"/>
      <c r="L151" s="62"/>
    </row>
    <row r="152" spans="1:12" ht="15" customHeight="1">
      <c r="A152" s="53"/>
      <c r="B152" s="28"/>
      <c r="C152" s="72" t="s">
        <v>1023</v>
      </c>
      <c r="D152" s="83"/>
      <c r="E152" s="29"/>
      <c r="F152" s="30"/>
      <c r="G152" s="31"/>
      <c r="H152" s="28" t="s">
        <v>895</v>
      </c>
      <c r="I152" s="66">
        <v>1</v>
      </c>
      <c r="J152" s="67"/>
      <c r="K152" s="68"/>
      <c r="L152" s="200"/>
    </row>
    <row r="153" spans="1:12" ht="15" customHeight="1">
      <c r="A153" s="52"/>
      <c r="B153" s="24"/>
      <c r="C153" s="25"/>
      <c r="D153" s="82"/>
      <c r="E153" s="25"/>
      <c r="F153" s="26"/>
      <c r="G153" s="27"/>
      <c r="H153" s="24"/>
      <c r="I153" s="59"/>
      <c r="J153" s="138"/>
      <c r="K153" s="61"/>
      <c r="L153" s="62"/>
    </row>
    <row r="154" spans="1:12" ht="15" customHeight="1">
      <c r="A154" s="53"/>
      <c r="B154" s="28"/>
      <c r="C154" s="72" t="s">
        <v>1024</v>
      </c>
      <c r="D154" s="83"/>
      <c r="E154" s="29" t="s">
        <v>1025</v>
      </c>
      <c r="F154" s="30"/>
      <c r="G154" s="31"/>
      <c r="H154" s="28" t="s">
        <v>1026</v>
      </c>
      <c r="I154" s="66">
        <v>1</v>
      </c>
      <c r="J154" s="67"/>
      <c r="K154" s="68"/>
      <c r="L154" s="200"/>
    </row>
    <row r="155" spans="1:12" ht="15" customHeight="1">
      <c r="A155" s="52"/>
      <c r="B155" s="24"/>
      <c r="C155" s="25"/>
      <c r="D155" s="82"/>
      <c r="E155" s="25"/>
      <c r="F155" s="26"/>
      <c r="G155" s="27"/>
      <c r="H155" s="24"/>
      <c r="I155" s="59"/>
      <c r="J155" s="138"/>
      <c r="K155" s="61"/>
      <c r="L155" s="62"/>
    </row>
    <row r="156" spans="1:12" ht="15" customHeight="1">
      <c r="A156" s="53"/>
      <c r="B156" s="28"/>
      <c r="C156" s="72" t="s">
        <v>1027</v>
      </c>
      <c r="D156" s="83"/>
      <c r="E156" s="29"/>
      <c r="F156" s="30"/>
      <c r="G156" s="31"/>
      <c r="H156" s="28" t="s">
        <v>271</v>
      </c>
      <c r="I156" s="66">
        <v>3</v>
      </c>
      <c r="J156" s="67"/>
      <c r="K156" s="68"/>
      <c r="L156" s="200"/>
    </row>
    <row r="157" spans="1:12" ht="15" customHeight="1">
      <c r="A157" s="52"/>
      <c r="B157" s="24"/>
      <c r="C157" s="25"/>
      <c r="D157" s="82"/>
      <c r="E157" s="25"/>
      <c r="F157" s="26"/>
      <c r="G157" s="27"/>
      <c r="H157" s="24"/>
      <c r="I157" s="59"/>
      <c r="J157" s="138"/>
      <c r="K157" s="61"/>
      <c r="L157" s="62"/>
    </row>
    <row r="158" spans="1:12" ht="15" customHeight="1">
      <c r="A158" s="53"/>
      <c r="B158" s="28"/>
      <c r="C158" s="72" t="s">
        <v>914</v>
      </c>
      <c r="D158" s="83"/>
      <c r="E158" s="29" t="s">
        <v>1028</v>
      </c>
      <c r="F158" s="30"/>
      <c r="G158" s="31"/>
      <c r="H158" s="28" t="s">
        <v>562</v>
      </c>
      <c r="I158" s="66">
        <v>18</v>
      </c>
      <c r="J158" s="67"/>
      <c r="K158" s="68"/>
      <c r="L158" s="200"/>
    </row>
    <row r="159" spans="1:12" ht="15" customHeight="1">
      <c r="A159" s="52"/>
      <c r="B159" s="24"/>
      <c r="C159" s="25"/>
      <c r="D159" s="82"/>
      <c r="E159" s="25"/>
      <c r="F159" s="26"/>
      <c r="G159" s="27"/>
      <c r="H159" s="24"/>
      <c r="I159" s="77"/>
      <c r="J159" s="138"/>
      <c r="K159" s="61"/>
      <c r="L159" s="62"/>
    </row>
    <row r="160" spans="1:12" ht="15" customHeight="1">
      <c r="A160" s="53"/>
      <c r="B160" s="28"/>
      <c r="C160" s="72" t="s">
        <v>1029</v>
      </c>
      <c r="D160" s="84"/>
      <c r="E160" s="29"/>
      <c r="F160" s="30"/>
      <c r="G160" s="31"/>
      <c r="H160" s="28" t="s">
        <v>562</v>
      </c>
      <c r="I160" s="80">
        <v>18</v>
      </c>
      <c r="J160" s="67"/>
      <c r="K160" s="68"/>
      <c r="L160" s="200"/>
    </row>
    <row r="161" spans="1:12" ht="15" customHeight="1">
      <c r="A161" s="52"/>
      <c r="B161" s="24"/>
      <c r="C161" s="25"/>
      <c r="D161" s="82"/>
      <c r="E161" s="25"/>
      <c r="F161" s="26"/>
      <c r="G161" s="27"/>
      <c r="H161" s="24"/>
      <c r="I161" s="59"/>
      <c r="J161" s="138"/>
      <c r="K161" s="61"/>
      <c r="L161" s="62"/>
    </row>
    <row r="162" spans="1:12" ht="15" customHeight="1">
      <c r="A162" s="53"/>
      <c r="B162" s="28"/>
      <c r="C162" s="72" t="s">
        <v>912</v>
      </c>
      <c r="D162" s="83"/>
      <c r="E162" s="29" t="s">
        <v>1030</v>
      </c>
      <c r="F162" s="30"/>
      <c r="G162" s="31"/>
      <c r="H162" s="28" t="s">
        <v>562</v>
      </c>
      <c r="I162" s="66">
        <v>1</v>
      </c>
      <c r="J162" s="67"/>
      <c r="K162" s="68"/>
      <c r="L162" s="200"/>
    </row>
    <row r="163" spans="1:12" ht="15" customHeight="1">
      <c r="A163" s="52"/>
      <c r="B163" s="24"/>
      <c r="C163" s="25"/>
      <c r="D163" s="82"/>
      <c r="E163" s="25"/>
      <c r="F163" s="26"/>
      <c r="G163" s="27"/>
      <c r="H163" s="24"/>
      <c r="I163" s="59"/>
      <c r="J163" s="138"/>
      <c r="K163" s="61"/>
      <c r="L163" s="62"/>
    </row>
    <row r="164" spans="1:12" ht="15" customHeight="1">
      <c r="A164" s="53"/>
      <c r="B164" s="22"/>
      <c r="C164" s="72" t="s">
        <v>912</v>
      </c>
      <c r="D164" s="83"/>
      <c r="E164" s="29" t="s">
        <v>1031</v>
      </c>
      <c r="F164" s="30"/>
      <c r="G164" s="31"/>
      <c r="H164" s="28" t="s">
        <v>562</v>
      </c>
      <c r="I164" s="66">
        <v>2</v>
      </c>
      <c r="J164" s="67"/>
      <c r="K164" s="68"/>
      <c r="L164" s="200"/>
    </row>
    <row r="165" spans="1:12" ht="15" customHeight="1">
      <c r="A165" s="52"/>
      <c r="B165" s="24"/>
      <c r="C165" s="25"/>
      <c r="D165" s="82"/>
      <c r="E165" s="25"/>
      <c r="F165" s="26"/>
      <c r="G165" s="27"/>
      <c r="H165" s="24"/>
      <c r="I165" s="59"/>
      <c r="J165" s="138"/>
      <c r="K165" s="61"/>
      <c r="L165" s="62"/>
    </row>
    <row r="166" spans="1:12" ht="15" customHeight="1">
      <c r="A166" s="53"/>
      <c r="B166" s="28"/>
      <c r="C166" s="72"/>
      <c r="D166" s="83"/>
      <c r="E166" s="29"/>
      <c r="F166" s="30"/>
      <c r="G166" s="31"/>
      <c r="H166" s="28"/>
      <c r="I166" s="66"/>
      <c r="J166" s="67"/>
      <c r="K166" s="68"/>
      <c r="L166" s="69"/>
    </row>
    <row r="167" spans="1:12" ht="15" customHeight="1">
      <c r="A167" s="52"/>
      <c r="B167" s="24"/>
      <c r="C167" s="25"/>
      <c r="D167" s="82"/>
      <c r="E167" s="25"/>
      <c r="F167" s="26"/>
      <c r="G167" s="27"/>
      <c r="H167" s="24"/>
      <c r="I167" s="59"/>
      <c r="J167" s="138"/>
      <c r="K167" s="61"/>
      <c r="L167" s="62"/>
    </row>
    <row r="168" spans="1:12" ht="15" customHeight="1">
      <c r="A168" s="53"/>
      <c r="B168" s="28"/>
      <c r="C168" s="72"/>
      <c r="D168" s="83"/>
      <c r="E168" s="29"/>
      <c r="F168" s="30"/>
      <c r="G168" s="31"/>
      <c r="H168" s="28"/>
      <c r="I168" s="66"/>
      <c r="J168" s="67"/>
      <c r="K168" s="68"/>
      <c r="L168" s="69"/>
    </row>
    <row r="169" spans="1:12" ht="15" customHeight="1">
      <c r="A169" s="52"/>
      <c r="B169" s="24"/>
      <c r="C169" s="25"/>
      <c r="D169" s="82"/>
      <c r="E169" s="25"/>
      <c r="F169" s="26"/>
      <c r="G169" s="27"/>
      <c r="H169" s="24"/>
      <c r="I169" s="59"/>
      <c r="J169" s="138"/>
      <c r="K169" s="61"/>
      <c r="L169" s="62"/>
    </row>
    <row r="170" spans="1:12" ht="15" customHeight="1">
      <c r="A170" s="53"/>
      <c r="B170" s="28"/>
      <c r="C170" s="72"/>
      <c r="D170" s="83"/>
      <c r="E170" s="29"/>
      <c r="F170" s="30"/>
      <c r="G170" s="31"/>
      <c r="H170" s="28"/>
      <c r="I170" s="66"/>
      <c r="J170" s="67"/>
      <c r="K170" s="68"/>
      <c r="L170" s="69"/>
    </row>
    <row r="171" spans="1:12" ht="15" customHeight="1">
      <c r="A171" s="52"/>
      <c r="B171" s="24"/>
      <c r="C171" s="25"/>
      <c r="D171" s="82"/>
      <c r="E171" s="25"/>
      <c r="F171" s="26"/>
      <c r="G171" s="27"/>
      <c r="H171" s="24"/>
      <c r="I171" s="59"/>
      <c r="J171" s="138"/>
      <c r="K171" s="61"/>
      <c r="L171" s="62"/>
    </row>
    <row r="172" spans="1:12" ht="15" customHeight="1">
      <c r="A172" s="53"/>
      <c r="B172" s="28"/>
      <c r="C172" s="72"/>
      <c r="D172" s="83"/>
      <c r="E172" s="29"/>
      <c r="F172" s="30"/>
      <c r="G172" s="31"/>
      <c r="H172" s="28"/>
      <c r="I172" s="66"/>
      <c r="J172" s="67"/>
      <c r="K172" s="68"/>
      <c r="L172" s="69"/>
    </row>
    <row r="173" spans="1:12" ht="15" customHeight="1">
      <c r="A173" s="52"/>
      <c r="B173" s="24"/>
      <c r="C173" s="25"/>
      <c r="D173" s="82"/>
      <c r="E173" s="25"/>
      <c r="F173" s="26"/>
      <c r="G173" s="27"/>
      <c r="H173" s="24"/>
      <c r="I173" s="59"/>
      <c r="J173" s="138"/>
      <c r="K173" s="61"/>
      <c r="L173" s="62"/>
    </row>
    <row r="174" spans="1:12" ht="15" customHeight="1">
      <c r="A174" s="53"/>
      <c r="B174" s="28"/>
      <c r="C174" s="72"/>
      <c r="D174" s="83"/>
      <c r="E174" s="29"/>
      <c r="F174" s="30"/>
      <c r="G174" s="31"/>
      <c r="H174" s="28"/>
      <c r="I174" s="66"/>
      <c r="J174" s="67"/>
      <c r="K174" s="68"/>
      <c r="L174" s="69"/>
    </row>
    <row r="175" spans="1:12" ht="15" customHeight="1">
      <c r="A175" s="52"/>
      <c r="B175" s="24"/>
      <c r="C175" s="25"/>
      <c r="D175" s="82"/>
      <c r="E175" s="25"/>
      <c r="F175" s="26"/>
      <c r="G175" s="27"/>
      <c r="H175" s="24"/>
      <c r="I175" s="59"/>
      <c r="J175" s="138"/>
      <c r="K175" s="61"/>
      <c r="L175" s="62"/>
    </row>
    <row r="176" spans="1:12" ht="15" customHeight="1">
      <c r="A176" s="53"/>
      <c r="B176" s="28"/>
      <c r="C176" s="72"/>
      <c r="D176" s="83"/>
      <c r="E176" s="29"/>
      <c r="F176" s="30"/>
      <c r="G176" s="31"/>
      <c r="H176" s="28"/>
      <c r="I176" s="66"/>
      <c r="J176" s="67"/>
      <c r="K176" s="68"/>
      <c r="L176" s="69"/>
    </row>
    <row r="177" spans="1:12" ht="15" customHeight="1">
      <c r="A177" s="52"/>
      <c r="B177" s="24"/>
      <c r="C177" s="25"/>
      <c r="D177" s="82"/>
      <c r="E177" s="25"/>
      <c r="F177" s="26"/>
      <c r="G177" s="27"/>
      <c r="H177" s="24"/>
      <c r="I177" s="59"/>
      <c r="J177" s="138"/>
      <c r="K177" s="61"/>
      <c r="L177" s="62"/>
    </row>
    <row r="178" spans="1:12" ht="15" customHeight="1">
      <c r="A178" s="53"/>
      <c r="B178" s="28"/>
      <c r="C178" s="72"/>
      <c r="D178" s="83"/>
      <c r="E178" s="29"/>
      <c r="F178" s="30"/>
      <c r="G178" s="31"/>
      <c r="H178" s="28"/>
      <c r="I178" s="66"/>
      <c r="J178" s="67"/>
      <c r="K178" s="68"/>
      <c r="L178" s="69"/>
    </row>
    <row r="179" spans="1:12" ht="15" customHeight="1">
      <c r="A179" s="52"/>
      <c r="B179" s="24"/>
      <c r="C179" s="25"/>
      <c r="D179" s="82"/>
      <c r="E179" s="25"/>
      <c r="F179" s="26"/>
      <c r="G179" s="27"/>
      <c r="H179" s="24"/>
      <c r="I179" s="59"/>
      <c r="J179" s="138"/>
      <c r="K179" s="61"/>
      <c r="L179" s="62"/>
    </row>
    <row r="180" spans="1:12" ht="15" customHeight="1">
      <c r="A180" s="53"/>
      <c r="B180" s="28"/>
      <c r="C180" s="72"/>
      <c r="D180" s="83"/>
      <c r="E180" s="29"/>
      <c r="F180" s="30"/>
      <c r="G180" s="31"/>
      <c r="H180" s="28"/>
      <c r="I180" s="66"/>
      <c r="J180" s="67"/>
      <c r="K180" s="68"/>
      <c r="L180" s="69"/>
    </row>
    <row r="181" spans="1:12" ht="15" customHeight="1">
      <c r="A181" s="52"/>
      <c r="B181" s="24"/>
      <c r="C181" s="25"/>
      <c r="D181" s="82"/>
      <c r="E181" s="25"/>
      <c r="F181" s="26"/>
      <c r="G181" s="27"/>
      <c r="H181" s="24"/>
      <c r="I181" s="59"/>
      <c r="J181" s="138"/>
      <c r="K181" s="61"/>
      <c r="L181" s="62"/>
    </row>
    <row r="182" spans="1:12" ht="15" customHeight="1">
      <c r="A182" s="53"/>
      <c r="B182" s="28"/>
      <c r="C182" s="72"/>
      <c r="D182" s="83"/>
      <c r="E182" s="29"/>
      <c r="F182" s="30"/>
      <c r="G182" s="31"/>
      <c r="H182" s="28"/>
      <c r="I182" s="66"/>
      <c r="J182" s="67"/>
      <c r="K182" s="68"/>
      <c r="L182" s="69"/>
    </row>
    <row r="183" spans="1:12" ht="15" customHeight="1">
      <c r="A183" s="52"/>
      <c r="B183" s="24"/>
      <c r="C183" s="25"/>
      <c r="D183" s="82"/>
      <c r="E183" s="25"/>
      <c r="F183" s="26"/>
      <c r="G183" s="27"/>
      <c r="H183" s="24"/>
      <c r="I183" s="59"/>
      <c r="J183" s="138"/>
      <c r="K183" s="61"/>
      <c r="L183" s="62"/>
    </row>
    <row r="184" spans="1:12" ht="15" customHeight="1">
      <c r="A184" s="53"/>
      <c r="B184" s="28"/>
      <c r="C184" s="72"/>
      <c r="D184" s="83"/>
      <c r="E184" s="29"/>
      <c r="F184" s="30"/>
      <c r="G184" s="31"/>
      <c r="H184" s="28"/>
      <c r="I184" s="66"/>
      <c r="J184" s="67"/>
      <c r="K184" s="68"/>
      <c r="L184" s="69"/>
    </row>
    <row r="185" spans="1:12" ht="15" customHeight="1">
      <c r="A185" s="52"/>
      <c r="B185" s="24"/>
      <c r="C185" s="25"/>
      <c r="D185" s="82"/>
      <c r="E185" s="25"/>
      <c r="F185" s="26"/>
      <c r="G185" s="27"/>
      <c r="H185" s="24"/>
      <c r="I185" s="59"/>
      <c r="J185" s="138"/>
      <c r="K185" s="61"/>
      <c r="L185" s="62"/>
    </row>
    <row r="186" spans="1:12" ht="15" customHeight="1">
      <c r="A186" s="53"/>
      <c r="B186" s="28"/>
      <c r="C186" s="72"/>
      <c r="D186" s="83"/>
      <c r="E186" s="29"/>
      <c r="F186" s="30"/>
      <c r="G186" s="31"/>
      <c r="H186" s="28"/>
      <c r="I186" s="66"/>
      <c r="J186" s="67"/>
      <c r="K186" s="68"/>
      <c r="L186" s="69"/>
    </row>
    <row r="187" spans="1:12" ht="15" customHeight="1">
      <c r="A187" s="52"/>
      <c r="B187" s="24"/>
      <c r="C187" s="25"/>
      <c r="D187" s="82"/>
      <c r="E187" s="25"/>
      <c r="F187" s="26"/>
      <c r="G187" s="27"/>
      <c r="H187" s="24"/>
      <c r="I187" s="59"/>
      <c r="J187" s="138"/>
      <c r="K187" s="61"/>
      <c r="L187" s="62"/>
    </row>
    <row r="188" spans="1:12" ht="15" customHeight="1">
      <c r="A188" s="53"/>
      <c r="B188" s="28"/>
      <c r="C188" s="72"/>
      <c r="D188" s="83"/>
      <c r="E188" s="29"/>
      <c r="F188" s="30"/>
      <c r="G188" s="31"/>
      <c r="H188" s="28"/>
      <c r="I188" s="66"/>
      <c r="J188" s="67"/>
      <c r="K188" s="68"/>
      <c r="L188" s="69"/>
    </row>
    <row r="189" spans="1:12" ht="15" customHeight="1">
      <c r="A189" s="52"/>
      <c r="B189" s="24"/>
      <c r="C189" s="25"/>
      <c r="D189" s="82"/>
      <c r="E189" s="25"/>
      <c r="F189" s="26"/>
      <c r="G189" s="27"/>
      <c r="H189" s="24"/>
      <c r="I189" s="59"/>
      <c r="J189" s="138"/>
      <c r="K189" s="61"/>
      <c r="L189" s="62"/>
    </row>
    <row r="190" spans="1:12" ht="15" customHeight="1">
      <c r="A190" s="53"/>
      <c r="B190" s="28"/>
      <c r="C190" s="72"/>
      <c r="D190" s="83"/>
      <c r="E190" s="29"/>
      <c r="F190" s="30"/>
      <c r="G190" s="31"/>
      <c r="H190" s="28"/>
      <c r="I190" s="66"/>
      <c r="J190" s="67"/>
      <c r="K190" s="68"/>
      <c r="L190" s="69"/>
    </row>
    <row r="191" spans="1:12" ht="15" customHeight="1">
      <c r="A191" s="52"/>
      <c r="B191" s="24"/>
      <c r="C191" s="25"/>
      <c r="D191" s="82"/>
      <c r="E191" s="25"/>
      <c r="F191" s="26"/>
      <c r="G191" s="27"/>
      <c r="H191" s="24"/>
      <c r="I191" s="59"/>
      <c r="J191" s="138"/>
      <c r="K191" s="61"/>
      <c r="L191" s="62"/>
    </row>
    <row r="192" spans="1:12" ht="15" customHeight="1">
      <c r="A192" s="53"/>
      <c r="B192" s="28"/>
      <c r="C192" s="72"/>
      <c r="D192" s="83"/>
      <c r="E192" s="29"/>
      <c r="F192" s="30"/>
      <c r="G192" s="31"/>
      <c r="H192" s="28"/>
      <c r="I192" s="66"/>
      <c r="J192" s="67"/>
      <c r="K192" s="68"/>
      <c r="L192" s="69"/>
    </row>
    <row r="193" spans="1:12" ht="15" customHeight="1">
      <c r="A193" s="52"/>
      <c r="B193" s="24"/>
      <c r="C193" s="25"/>
      <c r="D193" s="82"/>
      <c r="E193" s="25"/>
      <c r="F193" s="26"/>
      <c r="G193" s="27"/>
      <c r="H193" s="24"/>
      <c r="I193" s="77"/>
      <c r="J193" s="138"/>
      <c r="K193" s="61"/>
      <c r="L193" s="62"/>
    </row>
    <row r="194" spans="1:12" ht="15" customHeight="1">
      <c r="A194" s="53"/>
      <c r="B194" s="28" t="s">
        <v>1006</v>
      </c>
      <c r="C194" s="169" t="s">
        <v>702</v>
      </c>
      <c r="D194" s="84"/>
      <c r="E194" s="29"/>
      <c r="F194" s="30"/>
      <c r="G194" s="31"/>
      <c r="H194" s="28"/>
      <c r="I194" s="80"/>
      <c r="J194" s="67"/>
      <c r="K194" s="76"/>
      <c r="L194" s="69"/>
    </row>
    <row r="195" spans="1:12" ht="15" customHeight="1">
      <c r="A195" s="52"/>
      <c r="B195" s="24"/>
      <c r="C195" s="25"/>
      <c r="D195" s="82"/>
      <c r="E195" s="25"/>
      <c r="F195" s="26"/>
      <c r="G195" s="27"/>
      <c r="H195" s="24"/>
      <c r="I195" s="59"/>
      <c r="J195" s="138"/>
      <c r="K195" s="61"/>
      <c r="L195" s="62"/>
    </row>
    <row r="196" spans="1:12" ht="15" customHeight="1">
      <c r="A196" s="53"/>
      <c r="B196" s="28" t="s">
        <v>1032</v>
      </c>
      <c r="C196" s="72" t="s">
        <v>695</v>
      </c>
      <c r="D196" s="83"/>
      <c r="E196" s="29"/>
      <c r="F196" s="30"/>
      <c r="G196" s="31"/>
      <c r="H196" s="28"/>
      <c r="I196" s="66"/>
      <c r="J196" s="67"/>
      <c r="K196" s="68"/>
      <c r="L196" s="69"/>
    </row>
    <row r="197" spans="1:12" ht="15" customHeight="1">
      <c r="A197" s="52"/>
      <c r="B197" s="24"/>
      <c r="C197" s="25"/>
      <c r="D197" s="82"/>
      <c r="E197" s="25"/>
      <c r="F197" s="26"/>
      <c r="G197" s="27"/>
      <c r="H197" s="24"/>
      <c r="I197" s="59"/>
      <c r="J197" s="138"/>
      <c r="K197" s="61"/>
      <c r="L197" s="62"/>
    </row>
    <row r="198" spans="1:12" ht="15" customHeight="1">
      <c r="A198" s="53"/>
      <c r="B198" s="28"/>
      <c r="C198" s="72" t="s">
        <v>1033</v>
      </c>
      <c r="D198" s="83"/>
      <c r="E198" s="29" t="s">
        <v>1034</v>
      </c>
      <c r="F198" s="30"/>
      <c r="G198" s="31"/>
      <c r="H198" s="28" t="s">
        <v>271</v>
      </c>
      <c r="I198" s="66">
        <v>1</v>
      </c>
      <c r="J198" s="67"/>
      <c r="K198" s="68"/>
      <c r="L198" s="200"/>
    </row>
    <row r="199" spans="1:12" ht="15" customHeight="1">
      <c r="A199" s="52"/>
      <c r="B199" s="24"/>
      <c r="C199" s="25"/>
      <c r="D199" s="82"/>
      <c r="E199" s="25"/>
      <c r="F199" s="26"/>
      <c r="G199" s="27"/>
      <c r="H199" s="24"/>
      <c r="I199" s="59"/>
      <c r="J199" s="138"/>
      <c r="K199" s="61"/>
      <c r="L199" s="62"/>
    </row>
    <row r="200" spans="1:12" ht="15" customHeight="1">
      <c r="A200" s="53"/>
      <c r="B200" s="28"/>
      <c r="C200" s="72" t="s">
        <v>1035</v>
      </c>
      <c r="D200" s="83"/>
      <c r="E200" s="29" t="s">
        <v>955</v>
      </c>
      <c r="F200" s="30"/>
      <c r="G200" s="31"/>
      <c r="H200" s="28" t="s">
        <v>271</v>
      </c>
      <c r="I200" s="66">
        <v>2</v>
      </c>
      <c r="J200" s="67"/>
      <c r="K200" s="68"/>
      <c r="L200" s="200"/>
    </row>
    <row r="201" spans="1:12" ht="15" customHeight="1">
      <c r="A201" s="52"/>
      <c r="B201" s="24"/>
      <c r="C201" s="25"/>
      <c r="D201" s="82"/>
      <c r="E201" s="25"/>
      <c r="F201" s="26"/>
      <c r="G201" s="27"/>
      <c r="H201" s="24"/>
      <c r="I201" s="59"/>
      <c r="J201" s="138"/>
      <c r="K201" s="61"/>
      <c r="L201" s="62"/>
    </row>
    <row r="202" spans="1:12" ht="15" customHeight="1">
      <c r="A202" s="53"/>
      <c r="B202" s="28"/>
      <c r="C202" s="72" t="s">
        <v>963</v>
      </c>
      <c r="D202" s="83"/>
      <c r="E202" s="29"/>
      <c r="F202" s="30"/>
      <c r="G202" s="31"/>
      <c r="H202" s="28" t="s">
        <v>271</v>
      </c>
      <c r="I202" s="66">
        <v>3</v>
      </c>
      <c r="J202" s="67"/>
      <c r="K202" s="68"/>
      <c r="L202" s="200"/>
    </row>
    <row r="203" spans="1:12" ht="15" customHeight="1">
      <c r="A203" s="52"/>
      <c r="B203" s="24"/>
      <c r="C203" s="25"/>
      <c r="D203" s="82"/>
      <c r="E203" s="25"/>
      <c r="F203" s="26"/>
      <c r="G203" s="27"/>
      <c r="H203" s="24"/>
      <c r="I203" s="59"/>
      <c r="J203" s="138"/>
      <c r="K203" s="61"/>
      <c r="L203" s="62"/>
    </row>
    <row r="204" spans="1:12" ht="15" customHeight="1">
      <c r="A204" s="53"/>
      <c r="B204" s="28"/>
      <c r="C204" s="72" t="s">
        <v>964</v>
      </c>
      <c r="D204" s="83"/>
      <c r="E204" s="29" t="s">
        <v>965</v>
      </c>
      <c r="F204" s="30"/>
      <c r="G204" s="31"/>
      <c r="H204" s="28" t="s">
        <v>271</v>
      </c>
      <c r="I204" s="66">
        <v>57</v>
      </c>
      <c r="J204" s="67"/>
      <c r="K204" s="68"/>
      <c r="L204" s="200"/>
    </row>
    <row r="205" spans="1:12" ht="15" customHeight="1">
      <c r="A205" s="52"/>
      <c r="B205" s="24"/>
      <c r="C205" s="25"/>
      <c r="D205" s="82"/>
      <c r="E205" s="25"/>
      <c r="F205" s="26"/>
      <c r="G205" s="27"/>
      <c r="H205" s="24"/>
      <c r="I205" s="59"/>
      <c r="J205" s="138"/>
      <c r="K205" s="61"/>
      <c r="L205" s="62"/>
    </row>
    <row r="206" spans="1:12" ht="15" customHeight="1">
      <c r="A206" s="53"/>
      <c r="B206" s="28"/>
      <c r="C206" s="72" t="s">
        <v>964</v>
      </c>
      <c r="D206" s="83"/>
      <c r="E206" s="29" t="s">
        <v>966</v>
      </c>
      <c r="F206" s="30"/>
      <c r="G206" s="31"/>
      <c r="H206" s="28" t="s">
        <v>271</v>
      </c>
      <c r="I206" s="66">
        <v>2</v>
      </c>
      <c r="J206" s="67"/>
      <c r="K206" s="68"/>
      <c r="L206" s="200"/>
    </row>
    <row r="207" spans="1:12" ht="15" customHeight="1">
      <c r="A207" s="52"/>
      <c r="B207" s="24"/>
      <c r="C207" s="25"/>
      <c r="D207" s="82"/>
      <c r="E207" s="25"/>
      <c r="F207" s="26"/>
      <c r="G207" s="27"/>
      <c r="H207" s="24"/>
      <c r="I207" s="59"/>
      <c r="J207" s="138"/>
      <c r="K207" s="61"/>
      <c r="L207" s="62"/>
    </row>
    <row r="208" spans="1:12" ht="15" customHeight="1">
      <c r="A208" s="53"/>
      <c r="B208" s="28"/>
      <c r="C208" s="72"/>
      <c r="D208" s="83"/>
      <c r="E208" s="29"/>
      <c r="F208" s="30"/>
      <c r="G208" s="31"/>
      <c r="H208" s="28"/>
      <c r="I208" s="66"/>
      <c r="J208" s="67"/>
      <c r="K208" s="68"/>
      <c r="L208" s="69"/>
    </row>
    <row r="209" spans="1:12" ht="15" customHeight="1">
      <c r="A209" s="52"/>
      <c r="B209" s="24"/>
      <c r="C209" s="25"/>
      <c r="D209" s="82"/>
      <c r="E209" s="25"/>
      <c r="F209" s="26"/>
      <c r="G209" s="27"/>
      <c r="H209" s="24"/>
      <c r="I209" s="59"/>
      <c r="J209" s="138"/>
      <c r="K209" s="61"/>
      <c r="L209" s="62"/>
    </row>
    <row r="210" spans="1:12" ht="15" customHeight="1">
      <c r="A210" s="53"/>
      <c r="B210" s="28"/>
      <c r="C210" s="72"/>
      <c r="D210" s="83"/>
      <c r="E210" s="29"/>
      <c r="F210" s="30"/>
      <c r="G210" s="31"/>
      <c r="H210" s="28"/>
      <c r="I210" s="66"/>
      <c r="J210" s="67"/>
      <c r="K210" s="68"/>
      <c r="L210" s="69"/>
    </row>
    <row r="211" spans="1:12" ht="15" customHeight="1">
      <c r="A211" s="52"/>
      <c r="B211" s="24"/>
      <c r="C211" s="25"/>
      <c r="D211" s="82"/>
      <c r="E211" s="25"/>
      <c r="F211" s="26"/>
      <c r="G211" s="27"/>
      <c r="H211" s="24"/>
      <c r="I211" s="59"/>
      <c r="J211" s="138"/>
      <c r="K211" s="61"/>
      <c r="L211" s="62"/>
    </row>
    <row r="212" spans="1:12" ht="15" customHeight="1">
      <c r="A212" s="53"/>
      <c r="B212" s="28"/>
      <c r="C212" s="72"/>
      <c r="D212" s="83"/>
      <c r="E212" s="29"/>
      <c r="F212" s="30"/>
      <c r="G212" s="31"/>
      <c r="H212" s="28"/>
      <c r="I212" s="66"/>
      <c r="J212" s="67"/>
      <c r="K212" s="68"/>
      <c r="L212" s="69"/>
    </row>
    <row r="213" spans="1:12" ht="15" customHeight="1">
      <c r="A213" s="52"/>
      <c r="B213" s="24"/>
      <c r="C213" s="25"/>
      <c r="D213" s="82"/>
      <c r="E213" s="25"/>
      <c r="F213" s="26"/>
      <c r="G213" s="27"/>
      <c r="H213" s="24"/>
      <c r="I213" s="59"/>
      <c r="J213" s="138"/>
      <c r="K213" s="61"/>
      <c r="L213" s="62"/>
    </row>
    <row r="214" spans="1:12" ht="15" customHeight="1">
      <c r="A214" s="53"/>
      <c r="B214" s="28"/>
      <c r="C214" s="72"/>
      <c r="D214" s="83"/>
      <c r="E214" s="29"/>
      <c r="F214" s="30"/>
      <c r="G214" s="31"/>
      <c r="H214" s="28"/>
      <c r="I214" s="66"/>
      <c r="J214" s="67"/>
      <c r="K214" s="68"/>
      <c r="L214" s="69"/>
    </row>
    <row r="215" spans="1:12" ht="15" customHeight="1">
      <c r="A215" s="52"/>
      <c r="B215" s="24"/>
      <c r="C215" s="25"/>
      <c r="D215" s="82"/>
      <c r="E215" s="25"/>
      <c r="F215" s="26"/>
      <c r="G215" s="27"/>
      <c r="H215" s="24"/>
      <c r="I215" s="59"/>
      <c r="J215" s="138"/>
      <c r="K215" s="61"/>
      <c r="L215" s="62"/>
    </row>
    <row r="216" spans="1:12" ht="15" customHeight="1">
      <c r="A216" s="53"/>
      <c r="B216" s="28"/>
      <c r="C216" s="72"/>
      <c r="D216" s="83"/>
      <c r="E216" s="29"/>
      <c r="F216" s="30"/>
      <c r="G216" s="31"/>
      <c r="H216" s="28"/>
      <c r="I216" s="66"/>
      <c r="J216" s="67"/>
      <c r="K216" s="68"/>
      <c r="L216" s="69"/>
    </row>
    <row r="217" spans="1:12" ht="15" customHeight="1">
      <c r="A217" s="52"/>
      <c r="B217" s="24"/>
      <c r="C217" s="25"/>
      <c r="D217" s="82"/>
      <c r="E217" s="25"/>
      <c r="F217" s="26"/>
      <c r="G217" s="27"/>
      <c r="H217" s="24"/>
      <c r="I217" s="59"/>
      <c r="J217" s="138"/>
      <c r="K217" s="61"/>
      <c r="L217" s="62"/>
    </row>
    <row r="218" spans="1:12" ht="15" customHeight="1">
      <c r="A218" s="53"/>
      <c r="B218" s="28"/>
      <c r="C218" s="72"/>
      <c r="D218" s="83"/>
      <c r="E218" s="29"/>
      <c r="F218" s="30"/>
      <c r="G218" s="31"/>
      <c r="H218" s="28"/>
      <c r="I218" s="66"/>
      <c r="J218" s="67"/>
      <c r="K218" s="68"/>
      <c r="L218" s="69"/>
    </row>
    <row r="219" spans="1:12" ht="15" customHeight="1">
      <c r="A219" s="52"/>
      <c r="B219" s="24"/>
      <c r="C219" s="25"/>
      <c r="D219" s="82"/>
      <c r="E219" s="25"/>
      <c r="F219" s="26"/>
      <c r="G219" s="27"/>
      <c r="H219" s="24"/>
      <c r="I219" s="59"/>
      <c r="J219" s="138"/>
      <c r="K219" s="61"/>
      <c r="L219" s="62"/>
    </row>
    <row r="220" spans="1:12" ht="15" customHeight="1">
      <c r="A220" s="53"/>
      <c r="B220" s="28"/>
      <c r="C220" s="72"/>
      <c r="D220" s="83"/>
      <c r="E220" s="29"/>
      <c r="F220" s="30"/>
      <c r="G220" s="31"/>
      <c r="H220" s="28"/>
      <c r="I220" s="66"/>
      <c r="J220" s="67"/>
      <c r="K220" s="68"/>
      <c r="L220" s="69"/>
    </row>
    <row r="221" spans="1:12" ht="15" customHeight="1">
      <c r="A221" s="52"/>
      <c r="B221" s="24"/>
      <c r="C221" s="25"/>
      <c r="D221" s="82"/>
      <c r="E221" s="25"/>
      <c r="F221" s="26"/>
      <c r="G221" s="27"/>
      <c r="H221" s="24"/>
      <c r="I221" s="59"/>
      <c r="J221" s="138"/>
      <c r="K221" s="61"/>
      <c r="L221" s="62"/>
    </row>
    <row r="222" spans="1:12" ht="15" customHeight="1">
      <c r="A222" s="53"/>
      <c r="B222" s="28"/>
      <c r="C222" s="72"/>
      <c r="D222" s="83"/>
      <c r="E222" s="29"/>
      <c r="F222" s="30"/>
      <c r="G222" s="31"/>
      <c r="H222" s="28"/>
      <c r="I222" s="66"/>
      <c r="J222" s="67"/>
      <c r="K222" s="68"/>
      <c r="L222" s="69"/>
    </row>
    <row r="223" spans="1:12" ht="15" customHeight="1">
      <c r="A223" s="52"/>
      <c r="B223" s="24"/>
      <c r="C223" s="25"/>
      <c r="D223" s="82"/>
      <c r="E223" s="25"/>
      <c r="F223" s="26"/>
      <c r="G223" s="27"/>
      <c r="H223" s="24"/>
      <c r="I223" s="59"/>
      <c r="J223" s="138"/>
      <c r="K223" s="61"/>
      <c r="L223" s="62"/>
    </row>
    <row r="224" spans="1:12" ht="15" customHeight="1">
      <c r="A224" s="53"/>
      <c r="B224" s="28"/>
      <c r="C224" s="72"/>
      <c r="D224" s="83"/>
      <c r="E224" s="29"/>
      <c r="F224" s="30"/>
      <c r="G224" s="31"/>
      <c r="H224" s="28"/>
      <c r="I224" s="66"/>
      <c r="J224" s="67"/>
      <c r="K224" s="68"/>
      <c r="L224" s="69"/>
    </row>
    <row r="225" spans="1:12" ht="15" customHeight="1">
      <c r="A225" s="52"/>
      <c r="B225" s="24"/>
      <c r="C225" s="25"/>
      <c r="D225" s="82"/>
      <c r="E225" s="25"/>
      <c r="F225" s="26"/>
      <c r="G225" s="27"/>
      <c r="H225" s="24"/>
      <c r="I225" s="77"/>
      <c r="J225" s="138"/>
      <c r="K225" s="61"/>
      <c r="L225" s="62"/>
    </row>
    <row r="226" spans="1:12" ht="15" customHeight="1">
      <c r="A226" s="53"/>
      <c r="B226" s="28" t="s">
        <v>1032</v>
      </c>
      <c r="C226" s="169" t="s">
        <v>702</v>
      </c>
      <c r="D226" s="84"/>
      <c r="E226" s="29"/>
      <c r="F226" s="30"/>
      <c r="G226" s="31"/>
      <c r="H226" s="28"/>
      <c r="I226" s="80"/>
      <c r="J226" s="67"/>
      <c r="K226" s="68"/>
      <c r="L226" s="69"/>
    </row>
  </sheetData>
  <mergeCells count="8">
    <mergeCell ref="K1:K2"/>
    <mergeCell ref="L1:L2"/>
    <mergeCell ref="B1:D2"/>
    <mergeCell ref="E1:E2"/>
    <mergeCell ref="G1:G2"/>
    <mergeCell ref="H1:H2"/>
    <mergeCell ref="I1:I2"/>
    <mergeCell ref="J1:J2"/>
  </mergeCells>
  <phoneticPr fontId="2"/>
  <conditionalFormatting sqref="A3:A226">
    <cfRule type="cellIs" dxfId="534" priority="69" stopIfTrue="1" operator="between">
      <formula>0.9999</formula>
      <formula>1.0001</formula>
    </cfRule>
  </conditionalFormatting>
  <conditionalFormatting sqref="J8:K8">
    <cfRule type="expression" dxfId="533" priority="167" stopIfTrue="1">
      <formula>ISERROR(J8)</formula>
    </cfRule>
  </conditionalFormatting>
  <conditionalFormatting sqref="J10:K10">
    <cfRule type="expression" dxfId="532" priority="166" stopIfTrue="1">
      <formula>ISERROR(J10)</formula>
    </cfRule>
  </conditionalFormatting>
  <conditionalFormatting sqref="J12:K12">
    <cfRule type="expression" dxfId="531" priority="165" stopIfTrue="1">
      <formula>ISERROR(J12)</formula>
    </cfRule>
  </conditionalFormatting>
  <conditionalFormatting sqref="J14:K14">
    <cfRule type="expression" dxfId="530" priority="164" stopIfTrue="1">
      <formula>ISERROR(J14)</formula>
    </cfRule>
  </conditionalFormatting>
  <conditionalFormatting sqref="J16:K16">
    <cfRule type="expression" dxfId="529" priority="163" stopIfTrue="1">
      <formula>ISERROR(J16)</formula>
    </cfRule>
  </conditionalFormatting>
  <conditionalFormatting sqref="J18:K18">
    <cfRule type="expression" dxfId="528" priority="162" stopIfTrue="1">
      <formula>ISERROR(J18)</formula>
    </cfRule>
  </conditionalFormatting>
  <conditionalFormatting sqref="J20:K20">
    <cfRule type="expression" dxfId="527" priority="161" stopIfTrue="1">
      <formula>ISERROR(J20)</formula>
    </cfRule>
  </conditionalFormatting>
  <conditionalFormatting sqref="J22:K22">
    <cfRule type="expression" dxfId="526" priority="160" stopIfTrue="1">
      <formula>ISERROR(J22)</formula>
    </cfRule>
  </conditionalFormatting>
  <conditionalFormatting sqref="J24:K24">
    <cfRule type="expression" dxfId="525" priority="159" stopIfTrue="1">
      <formula>ISERROR(J24)</formula>
    </cfRule>
  </conditionalFormatting>
  <conditionalFormatting sqref="J26:K26">
    <cfRule type="expression" dxfId="524" priority="158" stopIfTrue="1">
      <formula>ISERROR(J26)</formula>
    </cfRule>
  </conditionalFormatting>
  <conditionalFormatting sqref="J28:K28">
    <cfRule type="expression" dxfId="523" priority="157" stopIfTrue="1">
      <formula>ISERROR(J28)</formula>
    </cfRule>
  </conditionalFormatting>
  <conditionalFormatting sqref="J30:K30">
    <cfRule type="expression" dxfId="522" priority="156" stopIfTrue="1">
      <formula>ISERROR(J30)</formula>
    </cfRule>
  </conditionalFormatting>
  <conditionalFormatting sqref="J32:K32">
    <cfRule type="expression" dxfId="521" priority="155" stopIfTrue="1">
      <formula>ISERROR(J32)</formula>
    </cfRule>
  </conditionalFormatting>
  <conditionalFormatting sqref="J36:K36">
    <cfRule type="expression" dxfId="520" priority="153"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J166:K166 J168:K168 J170:K170 J172:K172 J174:K174 J176:K176 J178:K178 J180:K180 J182:K182 J184:K184 J186:K186 J188:K188 J190:K190 J192:K192 J194:K194 J196:K196 J198:K198 J200:K200 J202:K202 J204:K204 J206:K206 J208:K208 J210:K210 J212:K212 J214:K214 J216:K216 J218:K218 J220:K220 J222:K222 J224:K224 J226:K226">
    <cfRule type="expression" dxfId="519" priority="5" stopIfTrue="1">
      <formula>ISERROR(J38)</formula>
    </cfRule>
  </conditionalFormatting>
  <conditionalFormatting sqref="J11:L11">
    <cfRule type="expression" dxfId="518" priority="178" stopIfTrue="1">
      <formula>ISERROR(J11)</formula>
    </cfRule>
  </conditionalFormatting>
  <conditionalFormatting sqref="K6">
    <cfRule type="expression" dxfId="517" priority="186" stopIfTrue="1">
      <formula>ISERROR(K6)</formula>
    </cfRule>
  </conditionalFormatting>
  <conditionalFormatting sqref="K34">
    <cfRule type="expression" dxfId="516" priority="154" stopIfTrue="1">
      <formula>ISERROR(K34)</formula>
    </cfRule>
  </conditionalFormatting>
  <conditionalFormatting sqref="K131:L131 L165 L167 L169 L171 L173 L175 L177 L179 L181 L183 L185 L187 L189 L191">
    <cfRule type="expression" dxfId="515" priority="107" stopIfTrue="1">
      <formula>ISERROR(K131)</formula>
    </cfRule>
  </conditionalFormatting>
  <conditionalFormatting sqref="K195:L195 L207 L209 L211 L213 L215 L217 L219 L221 K223:L223">
    <cfRule type="expression" dxfId="514" priority="73" stopIfTrue="1">
      <formula>ISERROR(K195)</formula>
    </cfRule>
  </conditionalFormatting>
  <conditionalFormatting sqref="L5">
    <cfRule type="expression" dxfId="513" priority="185" stopIfTrue="1">
      <formula>ISERROR(L5)</formula>
    </cfRule>
  </conditionalFormatting>
  <conditionalFormatting sqref="L7">
    <cfRule type="expression" dxfId="512" priority="170" stopIfTrue="1">
      <formula>ISERROR(L7)</formula>
    </cfRule>
  </conditionalFormatting>
  <conditionalFormatting sqref="L9">
    <cfRule type="expression" dxfId="511" priority="169" stopIfTrue="1">
      <formula>ISERROR(L9)</formula>
    </cfRule>
  </conditionalFormatting>
  <conditionalFormatting sqref="L13">
    <cfRule type="expression" dxfId="510" priority="173" stopIfTrue="1">
      <formula>ISERROR(L13)</formula>
    </cfRule>
  </conditionalFormatting>
  <conditionalFormatting sqref="L15">
    <cfRule type="expression" dxfId="509" priority="180" stopIfTrue="1">
      <formula>ISERROR(L15)</formula>
    </cfRule>
  </conditionalFormatting>
  <conditionalFormatting sqref="L17">
    <cfRule type="expression" dxfId="508" priority="179" stopIfTrue="1">
      <formula>ISERROR(L17)</formula>
    </cfRule>
  </conditionalFormatting>
  <conditionalFormatting sqref="L19">
    <cfRule type="expression" dxfId="507" priority="168" stopIfTrue="1">
      <formula>ISERROR(L19)</formula>
    </cfRule>
  </conditionalFormatting>
  <conditionalFormatting sqref="L21 L23 L25 L27 L29 L31 L35 L49 L51 L53 L55 L57 L59 L61 L63 K67:L67 L119 L121 L123 L125 L127">
    <cfRule type="expression" dxfId="506" priority="187" stopIfTrue="1">
      <formula>ISERROR(K21)</formula>
    </cfRule>
  </conditionalFormatting>
  <conditionalFormatting sqref="L37 K39:L39 L41 L43 L45 L47">
    <cfRule type="expression" dxfId="505" priority="4" stopIfTrue="1">
      <formula>ISERROR(K37)</formula>
    </cfRule>
  </conditionalFormatting>
  <conditionalFormatting sqref="L69 L71 L73 L75 L77 L79 L81 L83 L85 L87 L89 L91 L93 K95:L95 L97 L99 L101 L103 L105 L107 L109 L111 L113 L115 L117">
    <cfRule type="expression" dxfId="504" priority="3" stopIfTrue="1">
      <formula>ISERROR(K69)</formula>
    </cfRule>
  </conditionalFormatting>
  <conditionalFormatting sqref="L133 L135 L137 L139 L141 L143 L145 L147 L149 L151 L153 K155:L155 K157:L157 K159:L159 K161:L161 L163">
    <cfRule type="expression" dxfId="503" priority="2" stopIfTrue="1">
      <formula>ISERROR(K133)</formula>
    </cfRule>
  </conditionalFormatting>
  <conditionalFormatting sqref="L197 L199 L201 L203 L205">
    <cfRule type="expression" dxfId="502" priority="1" stopIfTrue="1">
      <formula>ISERROR(L197)</formula>
    </cfRule>
  </conditionalFormatting>
  <conditionalFormatting sqref="N6">
    <cfRule type="expression" dxfId="501" priority="8" stopIfTrue="1">
      <formula>ISERROR(N6)</formula>
    </cfRule>
  </conditionalFormatting>
  <conditionalFormatting sqref="N8:N12 N14 N16 N18 N24 N26 N28 N30 N32">
    <cfRule type="expression" dxfId="500" priority="7" stopIfTrue="1">
      <formula>ISERROR(N8)</formula>
    </cfRule>
  </conditionalFormatting>
  <conditionalFormatting sqref="N20:N22">
    <cfRule type="expression" dxfId="499" priority="6" stopIfTrue="1">
      <formula>ISERROR(N20)</formula>
    </cfRule>
  </conditionalFormatting>
  <conditionalFormatting sqref="N34">
    <cfRule type="expression" dxfId="498" priority="9"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6" manualBreakCount="6">
    <brk id="34" min="1" max="11" man="1"/>
    <brk id="66" min="1" max="11" man="1"/>
    <brk id="98" min="1" max="11" man="1"/>
    <brk id="130" min="1" max="11" man="1"/>
    <brk id="162" min="1" max="11" man="1"/>
    <brk id="194"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CC764-49BC-4711-AC8F-0ABF4BCED680}">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E36" sqref="E3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65</v>
      </c>
      <c r="C4" s="85" t="s">
        <v>1720</v>
      </c>
      <c r="D4" s="30"/>
      <c r="E4" s="29" t="s">
        <v>92</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t="s">
        <v>78</v>
      </c>
      <c r="F7" s="26"/>
      <c r="G7" s="27"/>
      <c r="H7" s="24"/>
      <c r="I7" s="59"/>
      <c r="J7" s="60"/>
      <c r="K7" s="61"/>
      <c r="L7" s="62"/>
      <c r="M7" s="374"/>
    </row>
    <row r="8" spans="1:14" ht="15" customHeight="1">
      <c r="A8" s="53"/>
      <c r="B8" s="28"/>
      <c r="C8" s="72" t="s">
        <v>1665</v>
      </c>
      <c r="D8" s="83"/>
      <c r="E8" s="29" t="s">
        <v>79</v>
      </c>
      <c r="F8" s="30"/>
      <c r="G8" s="31"/>
      <c r="H8" s="28" t="s">
        <v>80</v>
      </c>
      <c r="I8" s="66">
        <v>813</v>
      </c>
      <c r="J8" s="67"/>
      <c r="K8" s="68"/>
      <c r="L8" s="331"/>
      <c r="M8" s="374"/>
    </row>
    <row r="9" spans="1:14" ht="15" customHeight="1">
      <c r="A9" s="52"/>
      <c r="B9" s="24"/>
      <c r="C9" s="25"/>
      <c r="D9" s="82"/>
      <c r="E9" s="25" t="s">
        <v>84</v>
      </c>
      <c r="F9" s="26"/>
      <c r="G9" s="27"/>
      <c r="H9" s="24"/>
      <c r="I9" s="59"/>
      <c r="J9" s="60"/>
      <c r="K9" s="61"/>
      <c r="L9" s="62"/>
      <c r="M9" s="374"/>
    </row>
    <row r="10" spans="1:14" ht="15" customHeight="1">
      <c r="A10" s="53"/>
      <c r="B10" s="28"/>
      <c r="C10" s="72" t="s">
        <v>83</v>
      </c>
      <c r="D10" s="83"/>
      <c r="E10" s="29" t="s">
        <v>79</v>
      </c>
      <c r="F10" s="30"/>
      <c r="G10" s="31"/>
      <c r="H10" s="28" t="s">
        <v>80</v>
      </c>
      <c r="I10" s="66">
        <v>813</v>
      </c>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1627</v>
      </c>
      <c r="D12" s="83"/>
      <c r="E12" s="29"/>
      <c r="F12" s="30"/>
      <c r="G12" s="31"/>
      <c r="H12" s="28" t="s">
        <v>48</v>
      </c>
      <c r="I12" s="66">
        <v>322</v>
      </c>
      <c r="J12" s="67"/>
      <c r="K12" s="68"/>
      <c r="L12" s="331"/>
      <c r="M12" s="374"/>
    </row>
    <row r="13" spans="1:14" ht="15" customHeight="1">
      <c r="A13" s="52"/>
      <c r="B13" s="24"/>
      <c r="C13" s="25"/>
      <c r="D13" s="82"/>
      <c r="E13" s="25" t="s">
        <v>42</v>
      </c>
      <c r="F13" s="26"/>
      <c r="G13" s="27"/>
      <c r="H13" s="24"/>
      <c r="I13" s="59"/>
      <c r="J13" s="60"/>
      <c r="K13" s="61"/>
      <c r="L13" s="62"/>
      <c r="M13" s="374"/>
    </row>
    <row r="14" spans="1:14" ht="15" customHeight="1">
      <c r="A14" s="53"/>
      <c r="B14" s="28"/>
      <c r="C14" s="72" t="s">
        <v>43</v>
      </c>
      <c r="D14" s="83"/>
      <c r="E14" s="29" t="s">
        <v>40</v>
      </c>
      <c r="F14" s="30"/>
      <c r="G14" s="31"/>
      <c r="H14" s="28" t="s">
        <v>39</v>
      </c>
      <c r="I14" s="66">
        <v>959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51</v>
      </c>
      <c r="D16" s="83"/>
      <c r="E16" s="29" t="s">
        <v>50</v>
      </c>
      <c r="F16" s="30"/>
      <c r="G16" s="31"/>
      <c r="H16" s="28" t="s">
        <v>48</v>
      </c>
      <c r="I16" s="66">
        <v>322</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52</v>
      </c>
      <c r="D18" s="83"/>
      <c r="E18" s="29" t="s">
        <v>50</v>
      </c>
      <c r="F18" s="30"/>
      <c r="G18" s="31"/>
      <c r="H18" s="28" t="s">
        <v>48</v>
      </c>
      <c r="I18" s="66">
        <v>61.6</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53</v>
      </c>
      <c r="D20" s="83"/>
      <c r="E20" s="29" t="s">
        <v>56</v>
      </c>
      <c r="F20" s="30"/>
      <c r="G20" s="31"/>
      <c r="H20" s="28" t="s">
        <v>39</v>
      </c>
      <c r="I20" s="66">
        <v>959</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t="s">
        <v>654</v>
      </c>
      <c r="D22" s="83"/>
      <c r="E22" s="29"/>
      <c r="F22" s="30"/>
      <c r="G22" s="31"/>
      <c r="H22" s="28" t="s">
        <v>39</v>
      </c>
      <c r="I22" s="66">
        <v>959</v>
      </c>
      <c r="J22" s="67"/>
      <c r="K22" s="68"/>
      <c r="L22" s="331"/>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655</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61</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62</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
        <v>632</v>
      </c>
      <c r="M29" s="374"/>
    </row>
    <row r="30" spans="1:13" ht="15" customHeight="1">
      <c r="A30" s="53"/>
      <c r="B30" s="28"/>
      <c r="C30" s="72" t="s">
        <v>1730</v>
      </c>
      <c r="D30" s="83"/>
      <c r="E30" s="29"/>
      <c r="F30" s="30"/>
      <c r="G30" s="31"/>
      <c r="H30" s="28" t="s">
        <v>59</v>
      </c>
      <c r="I30" s="66">
        <v>1</v>
      </c>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86" t="s">
        <v>93</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730" priority="68" stopIfTrue="1" operator="between">
      <formula>0.9999</formula>
      <formula>1.0001</formula>
    </cfRule>
  </conditionalFormatting>
  <conditionalFormatting sqref="J8:K8 J10:K10 J12:K12 J14:K14 J16:K16 J18:K18 J20 J22">
    <cfRule type="expression" dxfId="1729" priority="12" stopIfTrue="1">
      <formula>ISERROR(J8)</formula>
    </cfRule>
  </conditionalFormatting>
  <conditionalFormatting sqref="J26:K26 J28:K28 J30:K30 L31 J32:K32 L33">
    <cfRule type="expression" dxfId="1728" priority="75" stopIfTrue="1">
      <formula>ISERROR(J26)</formula>
    </cfRule>
  </conditionalFormatting>
  <conditionalFormatting sqref="K6">
    <cfRule type="expression" dxfId="1727" priority="71" stopIfTrue="1">
      <formula>ISERROR(K6)</formula>
    </cfRule>
  </conditionalFormatting>
  <conditionalFormatting sqref="K20:K22 J23:K24">
    <cfRule type="expression" dxfId="1726" priority="39" stopIfTrue="1">
      <formula>ISERROR(J20)</formula>
    </cfRule>
  </conditionalFormatting>
  <conditionalFormatting sqref="K34">
    <cfRule type="expression" dxfId="1725" priority="54" stopIfTrue="1">
      <formula>ISERROR(K34)</formula>
    </cfRule>
  </conditionalFormatting>
  <conditionalFormatting sqref="L5">
    <cfRule type="expression" dxfId="1724" priority="70" stopIfTrue="1">
      <formula>ISERROR(L5)</formula>
    </cfRule>
  </conditionalFormatting>
  <conditionalFormatting sqref="L7">
    <cfRule type="expression" dxfId="1723" priority="10" stopIfTrue="1">
      <formula>ISERROR(L7)</formula>
    </cfRule>
  </conditionalFormatting>
  <conditionalFormatting sqref="L9">
    <cfRule type="expression" dxfId="1722" priority="1" stopIfTrue="1">
      <formula>ISERROR(L9)</formula>
    </cfRule>
  </conditionalFormatting>
  <conditionalFormatting sqref="L11">
    <cfRule type="expression" dxfId="1721" priority="8" stopIfTrue="1">
      <formula>ISERROR(L11)</formula>
    </cfRule>
  </conditionalFormatting>
  <conditionalFormatting sqref="L13">
    <cfRule type="expression" dxfId="1720" priority="7" stopIfTrue="1">
      <formula>ISERROR(L13)</formula>
    </cfRule>
  </conditionalFormatting>
  <conditionalFormatting sqref="L15">
    <cfRule type="expression" dxfId="1719" priority="6" stopIfTrue="1">
      <formula>ISERROR(L15)</formula>
    </cfRule>
  </conditionalFormatting>
  <conditionalFormatting sqref="L17">
    <cfRule type="expression" dxfId="1718" priority="5" stopIfTrue="1">
      <formula>ISERROR(L17)</formula>
    </cfRule>
  </conditionalFormatting>
  <conditionalFormatting sqref="L19">
    <cfRule type="expression" dxfId="1717" priority="4" stopIfTrue="1">
      <formula>ISERROR(L19)</formula>
    </cfRule>
  </conditionalFormatting>
  <conditionalFormatting sqref="L21">
    <cfRule type="expression" dxfId="1716" priority="3" stopIfTrue="1">
      <formula>ISERROR(L21)</formula>
    </cfRule>
  </conditionalFormatting>
  <conditionalFormatting sqref="L23">
    <cfRule type="expression" dxfId="1715" priority="28" stopIfTrue="1">
      <formula>ISERROR(L23)</formula>
    </cfRule>
  </conditionalFormatting>
  <conditionalFormatting sqref="L25">
    <cfRule type="expression" dxfId="1714" priority="27" stopIfTrue="1">
      <formula>ISERROR(L25)</formula>
    </cfRule>
  </conditionalFormatting>
  <conditionalFormatting sqref="L27">
    <cfRule type="expression" dxfId="1713" priority="26" stopIfTrue="1">
      <formula>ISERROR(L27)</formula>
    </cfRule>
  </conditionalFormatting>
  <conditionalFormatting sqref="L29">
    <cfRule type="expression" dxfId="1712" priority="25" stopIfTrue="1">
      <formula>ISERROR(L29)</formula>
    </cfRule>
  </conditionalFormatting>
  <conditionalFormatting sqref="N6">
    <cfRule type="expression" dxfId="1711" priority="15" stopIfTrue="1">
      <formula>ISERROR(N6)</formula>
    </cfRule>
  </conditionalFormatting>
  <conditionalFormatting sqref="N8:N12 N14 N16 N18 N24 N26 N28 N30 N32">
    <cfRule type="expression" dxfId="1710" priority="14" stopIfTrue="1">
      <formula>ISERROR(N8)</formula>
    </cfRule>
  </conditionalFormatting>
  <conditionalFormatting sqref="N20:N22">
    <cfRule type="expression" dxfId="1709" priority="13" stopIfTrue="1">
      <formula>ISERROR(N20)</formula>
    </cfRule>
  </conditionalFormatting>
  <conditionalFormatting sqref="N34">
    <cfRule type="expression" dxfId="1708" priority="16"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43422-4AC8-4D68-B91A-0E2777E8BABD}">
  <dimension ref="A1:N258"/>
  <sheetViews>
    <sheetView showGridLines="0" showZeros="0" view="pageBreakPreview" zoomScaleNormal="80" zoomScaleSheetLayoutView="100" workbookViewId="0">
      <pane ySplit="4" topLeftCell="A5" activePane="bottomLeft" state="frozenSplit"/>
      <selection activeCell="H32" sqref="H32"/>
      <selection pane="bottomLeft" activeCell="S9" sqref="S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8.375" style="1"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66</v>
      </c>
      <c r="C4" s="85" t="s">
        <v>1721</v>
      </c>
      <c r="D4" s="30"/>
      <c r="E4" s="29" t="s">
        <v>1689</v>
      </c>
      <c r="F4" s="30"/>
      <c r="G4" s="31"/>
      <c r="H4" s="65"/>
      <c r="I4" s="66"/>
      <c r="J4" s="67"/>
      <c r="K4" s="68"/>
      <c r="L4" s="69"/>
      <c r="N4" s="376"/>
    </row>
    <row r="5" spans="1:14" ht="15" customHeight="1">
      <c r="A5" s="52"/>
      <c r="B5" s="24"/>
      <c r="C5" s="25"/>
      <c r="D5" s="82"/>
      <c r="E5" s="25"/>
      <c r="F5" s="26"/>
      <c r="G5" s="27"/>
      <c r="H5" s="24"/>
      <c r="I5" s="59"/>
      <c r="J5" s="60"/>
      <c r="K5" s="61"/>
      <c r="L5" s="62"/>
      <c r="N5" s="4"/>
    </row>
    <row r="6" spans="1:14" ht="15" customHeight="1">
      <c r="A6" s="53"/>
      <c r="B6" s="28"/>
      <c r="C6" s="72"/>
      <c r="D6" s="83"/>
      <c r="E6" s="29"/>
      <c r="F6" s="30"/>
      <c r="G6" s="31"/>
      <c r="H6" s="28"/>
      <c r="I6" s="66"/>
      <c r="J6" s="75"/>
      <c r="K6" s="68"/>
      <c r="L6" s="69"/>
      <c r="N6" s="4"/>
    </row>
    <row r="7" spans="1:14" ht="15" customHeight="1">
      <c r="A7" s="52"/>
      <c r="B7" s="24"/>
      <c r="C7" s="25"/>
      <c r="D7" s="82"/>
      <c r="E7" s="25"/>
      <c r="F7" s="26"/>
      <c r="G7" s="27"/>
      <c r="H7" s="24"/>
      <c r="I7" s="59"/>
      <c r="J7" s="60"/>
      <c r="K7" s="61"/>
      <c r="L7" s="62"/>
      <c r="N7" s="4"/>
    </row>
    <row r="8" spans="1:14" ht="15" customHeight="1">
      <c r="A8" s="53"/>
      <c r="B8" s="28">
        <v>1</v>
      </c>
      <c r="C8" s="72" t="s">
        <v>968</v>
      </c>
      <c r="D8" s="83"/>
      <c r="E8" s="29"/>
      <c r="F8" s="30"/>
      <c r="G8" s="31"/>
      <c r="H8" s="28" t="s">
        <v>59</v>
      </c>
      <c r="I8" s="66">
        <v>1</v>
      </c>
      <c r="J8" s="67"/>
      <c r="K8" s="68"/>
      <c r="L8" s="69"/>
      <c r="N8" s="4"/>
    </row>
    <row r="9" spans="1:14" ht="15" customHeight="1">
      <c r="A9" s="52"/>
      <c r="B9" s="24"/>
      <c r="C9" s="25"/>
      <c r="D9" s="82"/>
      <c r="E9" s="25"/>
      <c r="F9" s="26"/>
      <c r="G9" s="27"/>
      <c r="H9" s="24"/>
      <c r="I9" s="59"/>
      <c r="J9" s="60"/>
      <c r="K9" s="61"/>
      <c r="L9" s="62"/>
      <c r="N9" s="4"/>
    </row>
    <row r="10" spans="1:14" ht="15" customHeight="1">
      <c r="A10" s="53"/>
      <c r="B10" s="28">
        <v>2</v>
      </c>
      <c r="C10" s="72" t="s">
        <v>692</v>
      </c>
      <c r="D10" s="83"/>
      <c r="E10" s="29"/>
      <c r="F10" s="30"/>
      <c r="G10" s="31"/>
      <c r="H10" s="28" t="s">
        <v>59</v>
      </c>
      <c r="I10" s="66">
        <v>1</v>
      </c>
      <c r="J10" s="67"/>
      <c r="K10" s="68"/>
      <c r="L10" s="69"/>
      <c r="N10" s="4"/>
    </row>
    <row r="11" spans="1:14" ht="15" customHeight="1">
      <c r="A11" s="52"/>
      <c r="B11" s="24"/>
      <c r="C11" s="25"/>
      <c r="D11" s="82"/>
      <c r="E11" s="25"/>
      <c r="F11" s="26"/>
      <c r="G11" s="27"/>
      <c r="H11" s="24"/>
      <c r="I11" s="59"/>
      <c r="J11" s="60"/>
      <c r="K11" s="61"/>
      <c r="L11" s="62"/>
      <c r="N11" s="4"/>
    </row>
    <row r="12" spans="1:14" ht="15" customHeight="1">
      <c r="A12" s="53"/>
      <c r="B12" s="28">
        <v>3</v>
      </c>
      <c r="C12" s="72" t="s">
        <v>694</v>
      </c>
      <c r="D12" s="83"/>
      <c r="E12" s="29"/>
      <c r="F12" s="30"/>
      <c r="G12" s="31"/>
      <c r="H12" s="28" t="s">
        <v>59</v>
      </c>
      <c r="I12" s="66">
        <v>1</v>
      </c>
      <c r="J12" s="67"/>
      <c r="K12" s="68"/>
      <c r="L12" s="69"/>
      <c r="N12" s="4"/>
    </row>
    <row r="13" spans="1:14" ht="15" customHeight="1">
      <c r="A13" s="52"/>
      <c r="B13" s="24"/>
      <c r="C13" s="25"/>
      <c r="D13" s="82"/>
      <c r="E13" s="25"/>
      <c r="F13" s="26"/>
      <c r="G13" s="27"/>
      <c r="H13" s="24"/>
      <c r="I13" s="59"/>
      <c r="J13" s="60"/>
      <c r="K13" s="61"/>
      <c r="L13" s="62"/>
      <c r="N13" s="4"/>
    </row>
    <row r="14" spans="1:14" ht="15" customHeight="1">
      <c r="A14" s="53"/>
      <c r="B14" s="28">
        <v>4</v>
      </c>
      <c r="C14" s="72" t="s">
        <v>695</v>
      </c>
      <c r="D14" s="83"/>
      <c r="E14" s="29"/>
      <c r="F14" s="30"/>
      <c r="G14" s="31"/>
      <c r="H14" s="28" t="s">
        <v>59</v>
      </c>
      <c r="I14" s="66">
        <v>1</v>
      </c>
      <c r="J14" s="67"/>
      <c r="K14" s="68"/>
      <c r="L14" s="69"/>
      <c r="N14" s="4"/>
    </row>
    <row r="15" spans="1:14" ht="15" customHeight="1">
      <c r="A15" s="52"/>
      <c r="B15" s="24"/>
      <c r="C15" s="25"/>
      <c r="D15" s="82"/>
      <c r="E15" s="25"/>
      <c r="F15" s="26"/>
      <c r="G15" s="27"/>
      <c r="H15" s="24"/>
      <c r="I15" s="59"/>
      <c r="J15" s="60"/>
      <c r="K15" s="61"/>
      <c r="L15" s="62"/>
      <c r="N15" s="4"/>
    </row>
    <row r="16" spans="1:14" ht="15" customHeight="1">
      <c r="A16" s="53"/>
      <c r="B16" s="28"/>
      <c r="C16" s="72"/>
      <c r="D16" s="83"/>
      <c r="E16" s="29"/>
      <c r="F16" s="30"/>
      <c r="G16" s="31"/>
      <c r="H16" s="28"/>
      <c r="I16" s="66"/>
      <c r="J16" s="67"/>
      <c r="K16" s="68"/>
      <c r="L16" s="69"/>
      <c r="N16" s="4"/>
    </row>
    <row r="17" spans="1:14" ht="15" customHeight="1">
      <c r="A17" s="52"/>
      <c r="B17" s="24"/>
      <c r="C17" s="25"/>
      <c r="D17" s="82"/>
      <c r="E17" s="25"/>
      <c r="F17" s="26"/>
      <c r="G17" s="27"/>
      <c r="H17" s="24"/>
      <c r="I17" s="59"/>
      <c r="J17" s="60"/>
      <c r="K17" s="61"/>
      <c r="L17" s="62"/>
      <c r="N17" s="4"/>
    </row>
    <row r="18" spans="1:14" ht="15" customHeight="1">
      <c r="A18" s="53"/>
      <c r="B18" s="28"/>
      <c r="C18" s="72"/>
      <c r="D18" s="83"/>
      <c r="E18" s="29"/>
      <c r="F18" s="30"/>
      <c r="G18" s="31"/>
      <c r="H18" s="28"/>
      <c r="I18" s="66"/>
      <c r="J18" s="67"/>
      <c r="K18" s="68"/>
      <c r="L18" s="69"/>
      <c r="N18" s="4"/>
    </row>
    <row r="19" spans="1:14" ht="15" customHeight="1">
      <c r="A19" s="52"/>
      <c r="B19" s="24"/>
      <c r="C19" s="25"/>
      <c r="D19" s="82"/>
      <c r="E19" s="25"/>
      <c r="F19" s="26"/>
      <c r="G19" s="27"/>
      <c r="H19" s="24"/>
      <c r="I19" s="59"/>
      <c r="J19" s="60"/>
      <c r="K19" s="61"/>
      <c r="L19" s="62"/>
      <c r="N19" s="4"/>
    </row>
    <row r="20" spans="1:14" ht="15" customHeight="1">
      <c r="A20" s="53"/>
      <c r="B20" s="28"/>
      <c r="C20" s="72"/>
      <c r="D20" s="83"/>
      <c r="E20" s="29"/>
      <c r="F20" s="30"/>
      <c r="G20" s="31"/>
      <c r="H20" s="28"/>
      <c r="I20" s="66"/>
      <c r="J20" s="67"/>
      <c r="K20" s="68"/>
      <c r="L20" s="69"/>
      <c r="N20" s="4"/>
    </row>
    <row r="21" spans="1:14" ht="15" customHeight="1">
      <c r="A21" s="52"/>
      <c r="B21" s="24"/>
      <c r="C21" s="25"/>
      <c r="D21" s="82"/>
      <c r="E21" s="25"/>
      <c r="F21" s="26"/>
      <c r="G21" s="27"/>
      <c r="H21" s="24"/>
      <c r="I21" s="59"/>
      <c r="J21" s="60"/>
      <c r="K21" s="61"/>
      <c r="L21" s="62"/>
      <c r="N21" s="4"/>
    </row>
    <row r="22" spans="1:14" ht="15" customHeight="1">
      <c r="A22" s="53"/>
      <c r="B22" s="28"/>
      <c r="C22" s="72"/>
      <c r="D22" s="83"/>
      <c r="E22" s="29"/>
      <c r="F22" s="30"/>
      <c r="G22" s="31"/>
      <c r="H22" s="28"/>
      <c r="I22" s="66"/>
      <c r="J22" s="67"/>
      <c r="K22" s="68"/>
      <c r="L22" s="69"/>
      <c r="N22" s="4"/>
    </row>
    <row r="23" spans="1:14" ht="15" customHeight="1">
      <c r="A23" s="52"/>
      <c r="B23" s="24"/>
      <c r="C23" s="25"/>
      <c r="D23" s="82"/>
      <c r="E23" s="25"/>
      <c r="F23" s="26"/>
      <c r="G23" s="27"/>
      <c r="H23" s="24"/>
      <c r="I23" s="59"/>
      <c r="J23" s="60"/>
      <c r="K23" s="61"/>
      <c r="L23" s="62"/>
      <c r="N23" s="4"/>
    </row>
    <row r="24" spans="1:14" ht="15" customHeight="1">
      <c r="A24" s="53"/>
      <c r="B24" s="28"/>
      <c r="C24" s="72"/>
      <c r="D24" s="83"/>
      <c r="E24" s="29"/>
      <c r="F24" s="30"/>
      <c r="G24" s="31"/>
      <c r="H24" s="28"/>
      <c r="I24" s="66"/>
      <c r="J24" s="67"/>
      <c r="K24" s="68"/>
      <c r="L24" s="69"/>
      <c r="N24" s="4"/>
    </row>
    <row r="25" spans="1:14" ht="15" customHeight="1">
      <c r="A25" s="52"/>
      <c r="B25" s="24"/>
      <c r="C25" s="25"/>
      <c r="D25" s="82"/>
      <c r="E25" s="25"/>
      <c r="F25" s="26"/>
      <c r="G25" s="27"/>
      <c r="H25" s="24"/>
      <c r="I25" s="59"/>
      <c r="J25" s="60"/>
      <c r="K25" s="61"/>
      <c r="L25" s="62"/>
      <c r="N25" s="4"/>
    </row>
    <row r="26" spans="1:14" ht="15" customHeight="1">
      <c r="A26" s="53"/>
      <c r="B26" s="28"/>
      <c r="C26" s="72"/>
      <c r="D26" s="83"/>
      <c r="E26" s="29"/>
      <c r="F26" s="30"/>
      <c r="G26" s="31"/>
      <c r="H26" s="28"/>
      <c r="I26" s="66"/>
      <c r="J26" s="67"/>
      <c r="K26" s="68"/>
      <c r="L26" s="69"/>
      <c r="N26" s="4"/>
    </row>
    <row r="27" spans="1:14" ht="15" customHeight="1">
      <c r="A27" s="52"/>
      <c r="B27" s="24"/>
      <c r="C27" s="25"/>
      <c r="D27" s="82"/>
      <c r="E27" s="25"/>
      <c r="F27" s="26"/>
      <c r="G27" s="27"/>
      <c r="H27" s="24"/>
      <c r="I27" s="59"/>
      <c r="J27" s="60"/>
      <c r="K27" s="61"/>
      <c r="L27" s="62"/>
      <c r="N27" s="4"/>
    </row>
    <row r="28" spans="1:14" ht="15" customHeight="1">
      <c r="A28" s="53"/>
      <c r="B28" s="28"/>
      <c r="C28" s="72"/>
      <c r="D28" s="83"/>
      <c r="E28" s="29"/>
      <c r="F28" s="30"/>
      <c r="G28" s="31"/>
      <c r="H28" s="28"/>
      <c r="I28" s="66"/>
      <c r="J28" s="67"/>
      <c r="K28" s="68"/>
      <c r="L28" s="69"/>
      <c r="N28" s="4"/>
    </row>
    <row r="29" spans="1:14" ht="15" customHeight="1">
      <c r="A29" s="52"/>
      <c r="B29" s="24"/>
      <c r="C29" s="25"/>
      <c r="D29" s="82"/>
      <c r="E29" s="25"/>
      <c r="F29" s="26"/>
      <c r="G29" s="27"/>
      <c r="H29" s="24"/>
      <c r="I29" s="59"/>
      <c r="J29" s="60"/>
      <c r="K29" s="61"/>
      <c r="L29" s="62"/>
      <c r="N29" s="4"/>
    </row>
    <row r="30" spans="1:14" ht="15" customHeight="1">
      <c r="A30" s="53"/>
      <c r="B30" s="28"/>
      <c r="C30" s="72"/>
      <c r="D30" s="83"/>
      <c r="E30" s="29"/>
      <c r="F30" s="30"/>
      <c r="G30" s="31"/>
      <c r="H30" s="28"/>
      <c r="I30" s="66"/>
      <c r="J30" s="67"/>
      <c r="K30" s="68"/>
      <c r="L30" s="69"/>
      <c r="N30" s="4"/>
    </row>
    <row r="31" spans="1:14" ht="15" customHeight="1">
      <c r="A31" s="52"/>
      <c r="B31" s="24"/>
      <c r="C31" s="25"/>
      <c r="D31" s="82"/>
      <c r="E31" s="25"/>
      <c r="F31" s="26"/>
      <c r="G31" s="27"/>
      <c r="H31" s="24"/>
      <c r="I31" s="59"/>
      <c r="J31" s="60"/>
      <c r="K31" s="61"/>
      <c r="L31" s="62"/>
      <c r="N31" s="4"/>
    </row>
    <row r="32" spans="1:14" ht="15" customHeight="1">
      <c r="A32" s="53"/>
      <c r="B32" s="28"/>
      <c r="C32" s="72"/>
      <c r="D32" s="83"/>
      <c r="E32" s="29"/>
      <c r="F32" s="30"/>
      <c r="G32" s="31"/>
      <c r="H32" s="28"/>
      <c r="I32" s="66"/>
      <c r="J32" s="67"/>
      <c r="K32" s="68"/>
      <c r="L32" s="69"/>
      <c r="N32" s="4"/>
    </row>
    <row r="33" spans="1:14" ht="15" customHeight="1">
      <c r="A33" s="52"/>
      <c r="B33" s="24"/>
      <c r="C33" s="25"/>
      <c r="D33" s="82"/>
      <c r="E33" s="25"/>
      <c r="F33" s="26"/>
      <c r="G33" s="27"/>
      <c r="H33" s="24"/>
      <c r="I33" s="77"/>
      <c r="J33" s="78"/>
      <c r="K33" s="61"/>
      <c r="L33" s="62"/>
      <c r="N33" s="4"/>
    </row>
    <row r="34" spans="1:14" ht="15" customHeight="1">
      <c r="A34" s="53"/>
      <c r="B34" s="22" t="s">
        <v>66</v>
      </c>
      <c r="C34" s="86" t="s">
        <v>696</v>
      </c>
      <c r="D34" s="84"/>
      <c r="E34" s="29"/>
      <c r="F34" s="30"/>
      <c r="G34" s="31"/>
      <c r="H34" s="28"/>
      <c r="I34" s="80"/>
      <c r="J34" s="81"/>
      <c r="K34" s="68"/>
      <c r="L34" s="69"/>
      <c r="N34" s="4"/>
    </row>
    <row r="35" spans="1:14" ht="15" customHeight="1">
      <c r="A35" s="52"/>
      <c r="B35" s="24"/>
      <c r="C35" s="25"/>
      <c r="D35" s="82"/>
      <c r="E35" s="25"/>
      <c r="F35" s="26"/>
      <c r="G35" s="27"/>
      <c r="H35" s="24"/>
      <c r="I35" s="59"/>
      <c r="J35" s="60"/>
      <c r="K35" s="61"/>
      <c r="L35" s="62"/>
      <c r="N35" s="378"/>
    </row>
    <row r="36" spans="1:14" ht="15" customHeight="1">
      <c r="A36" s="53"/>
      <c r="B36" s="28" t="s">
        <v>1036</v>
      </c>
      <c r="C36" s="72" t="s">
        <v>968</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709</v>
      </c>
      <c r="D38" s="83"/>
      <c r="E38" s="29" t="s">
        <v>1037</v>
      </c>
      <c r="F38" s="30"/>
      <c r="G38" s="31"/>
      <c r="H38" s="28" t="s">
        <v>706</v>
      </c>
      <c r="I38" s="66">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709</v>
      </c>
      <c r="D40" s="83"/>
      <c r="E40" s="29" t="s">
        <v>1038</v>
      </c>
      <c r="F40" s="30"/>
      <c r="G40" s="31"/>
      <c r="H40" s="28" t="s">
        <v>706</v>
      </c>
      <c r="I40" s="66">
        <v>1</v>
      </c>
      <c r="J40" s="67"/>
      <c r="K40" s="68"/>
      <c r="L40" s="200"/>
      <c r="N40" s="378"/>
    </row>
    <row r="41" spans="1:14" ht="15" customHeight="1">
      <c r="A41" s="52"/>
      <c r="B41" s="24"/>
      <c r="C41" s="25"/>
      <c r="D41" s="82"/>
      <c r="E41" s="25"/>
      <c r="F41" s="26"/>
      <c r="G41" s="27"/>
      <c r="H41" s="24"/>
      <c r="I41" s="59"/>
      <c r="J41" s="138"/>
      <c r="K41" s="61"/>
      <c r="L41" s="62"/>
      <c r="N41" s="378"/>
    </row>
    <row r="42" spans="1:14" ht="15" customHeight="1">
      <c r="A42" s="53"/>
      <c r="B42" s="28"/>
      <c r="C42" s="72" t="s">
        <v>709</v>
      </c>
      <c r="D42" s="83"/>
      <c r="E42" s="29" t="s">
        <v>1039</v>
      </c>
      <c r="F42" s="30"/>
      <c r="G42" s="31"/>
      <c r="H42" s="28" t="s">
        <v>706</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t="s">
        <v>1040</v>
      </c>
      <c r="D44" s="83"/>
      <c r="E44" s="29" t="s">
        <v>1041</v>
      </c>
      <c r="F44" s="30"/>
      <c r="G44" s="31"/>
      <c r="H44" s="28" t="s">
        <v>706</v>
      </c>
      <c r="I44" s="66">
        <v>1</v>
      </c>
      <c r="J44" s="67"/>
      <c r="K44" s="68"/>
      <c r="L44" s="200"/>
      <c r="N44" s="378"/>
    </row>
    <row r="45" spans="1:14" ht="15" customHeight="1">
      <c r="A45" s="52"/>
      <c r="B45" s="24"/>
      <c r="C45" s="25"/>
      <c r="D45" s="82"/>
      <c r="E45" s="25" t="s">
        <v>1042</v>
      </c>
      <c r="F45" s="26"/>
      <c r="G45" s="27"/>
      <c r="H45" s="24"/>
      <c r="I45" s="59"/>
      <c r="J45" s="138"/>
      <c r="K45" s="61"/>
      <c r="L45" s="62"/>
      <c r="N45" s="378"/>
    </row>
    <row r="46" spans="1:14" ht="15" customHeight="1">
      <c r="A46" s="53"/>
      <c r="B46" s="28"/>
      <c r="C46" s="72" t="s">
        <v>1043</v>
      </c>
      <c r="D46" s="83"/>
      <c r="E46" s="29" t="s">
        <v>1044</v>
      </c>
      <c r="F46" s="30"/>
      <c r="G46" s="31"/>
      <c r="H46" s="28" t="s">
        <v>706</v>
      </c>
      <c r="I46" s="66">
        <v>1</v>
      </c>
      <c r="J46" s="67"/>
      <c r="K46" s="68"/>
      <c r="L46" s="200"/>
      <c r="N46" s="378"/>
    </row>
    <row r="47" spans="1:14" ht="15" customHeight="1">
      <c r="A47" s="52"/>
      <c r="B47" s="24"/>
      <c r="C47" s="25"/>
      <c r="D47" s="82"/>
      <c r="E47" s="25" t="s">
        <v>1045</v>
      </c>
      <c r="F47" s="26"/>
      <c r="G47" s="27"/>
      <c r="H47" s="24"/>
      <c r="I47" s="59"/>
      <c r="J47" s="138"/>
      <c r="K47" s="61"/>
      <c r="L47" s="62"/>
      <c r="N47" s="378"/>
    </row>
    <row r="48" spans="1:14" ht="15" customHeight="1">
      <c r="A48" s="53"/>
      <c r="B48" s="28"/>
      <c r="C48" s="72" t="s">
        <v>1043</v>
      </c>
      <c r="D48" s="83"/>
      <c r="E48" s="29" t="s">
        <v>1044</v>
      </c>
      <c r="F48" s="30"/>
      <c r="G48" s="31"/>
      <c r="H48" s="28" t="s">
        <v>706</v>
      </c>
      <c r="I48" s="66">
        <v>1</v>
      </c>
      <c r="J48" s="67"/>
      <c r="K48" s="68"/>
      <c r="L48" s="200"/>
      <c r="N48" s="378"/>
    </row>
    <row r="49" spans="1:14" ht="15" customHeight="1">
      <c r="A49" s="52"/>
      <c r="B49" s="24"/>
      <c r="C49" s="25"/>
      <c r="D49" s="82"/>
      <c r="E49" s="25" t="s">
        <v>1046</v>
      </c>
      <c r="F49" s="26"/>
      <c r="G49" s="27"/>
      <c r="H49" s="24"/>
      <c r="I49" s="59"/>
      <c r="J49" s="138"/>
      <c r="K49" s="61"/>
      <c r="L49" s="62"/>
      <c r="N49" s="378"/>
    </row>
    <row r="50" spans="1:14" ht="15" customHeight="1">
      <c r="A50" s="53"/>
      <c r="B50" s="28"/>
      <c r="C50" s="72" t="s">
        <v>1043</v>
      </c>
      <c r="D50" s="83"/>
      <c r="E50" s="29" t="s">
        <v>1044</v>
      </c>
      <c r="F50" s="30"/>
      <c r="G50" s="31"/>
      <c r="H50" s="28" t="s">
        <v>706</v>
      </c>
      <c r="I50" s="66">
        <v>1</v>
      </c>
      <c r="J50" s="67"/>
      <c r="K50" s="68"/>
      <c r="L50" s="200"/>
      <c r="N50" s="378"/>
    </row>
    <row r="51" spans="1:14" ht="15" customHeight="1">
      <c r="A51" s="52"/>
      <c r="B51" s="24"/>
      <c r="C51" s="25"/>
      <c r="D51" s="82"/>
      <c r="E51" s="25" t="s">
        <v>1046</v>
      </c>
      <c r="F51" s="26"/>
      <c r="G51" s="27"/>
      <c r="H51" s="24"/>
      <c r="I51" s="59"/>
      <c r="J51" s="138"/>
      <c r="K51" s="61"/>
      <c r="L51" s="62"/>
      <c r="N51" s="378"/>
    </row>
    <row r="52" spans="1:14" ht="15" customHeight="1">
      <c r="A52" s="53"/>
      <c r="B52" s="28"/>
      <c r="C52" s="72" t="s">
        <v>1043</v>
      </c>
      <c r="D52" s="83"/>
      <c r="E52" s="29" t="s">
        <v>1044</v>
      </c>
      <c r="F52" s="30"/>
      <c r="G52" s="31"/>
      <c r="H52" s="28" t="s">
        <v>706</v>
      </c>
      <c r="I52" s="66">
        <v>1</v>
      </c>
      <c r="J52" s="67"/>
      <c r="K52" s="68"/>
      <c r="L52" s="200"/>
      <c r="N52" s="378"/>
    </row>
    <row r="53" spans="1:14" ht="15" customHeight="1">
      <c r="A53" s="52"/>
      <c r="B53" s="24"/>
      <c r="C53" s="25"/>
      <c r="D53" s="82"/>
      <c r="E53" s="25"/>
      <c r="F53" s="26"/>
      <c r="G53" s="27"/>
      <c r="H53" s="24"/>
      <c r="I53" s="59"/>
      <c r="J53" s="138"/>
      <c r="K53" s="61"/>
      <c r="L53" s="62"/>
      <c r="N53" s="378"/>
    </row>
    <row r="54" spans="1:14" ht="15" customHeight="1">
      <c r="A54" s="53"/>
      <c r="B54" s="28"/>
      <c r="C54" s="72" t="s">
        <v>1047</v>
      </c>
      <c r="D54" s="83"/>
      <c r="E54" s="29" t="s">
        <v>1044</v>
      </c>
      <c r="F54" s="30"/>
      <c r="G54" s="31"/>
      <c r="H54" s="28" t="s">
        <v>706</v>
      </c>
      <c r="I54" s="66">
        <v>1</v>
      </c>
      <c r="J54" s="67"/>
      <c r="K54" s="68"/>
      <c r="L54" s="200"/>
      <c r="N54" s="378"/>
    </row>
    <row r="55" spans="1:14" ht="15" customHeight="1">
      <c r="A55" s="52"/>
      <c r="B55" s="24"/>
      <c r="C55" s="25"/>
      <c r="D55" s="82"/>
      <c r="E55" s="25"/>
      <c r="F55" s="26"/>
      <c r="G55" s="27"/>
      <c r="H55" s="24"/>
      <c r="I55" s="59"/>
      <c r="J55" s="138"/>
      <c r="K55" s="61"/>
      <c r="L55" s="62"/>
      <c r="N55" s="378"/>
    </row>
    <row r="56" spans="1:14" ht="15" customHeight="1">
      <c r="A56" s="53"/>
      <c r="B56" s="28"/>
      <c r="C56" s="72" t="s">
        <v>1048</v>
      </c>
      <c r="D56" s="83"/>
      <c r="E56" s="29" t="s">
        <v>1049</v>
      </c>
      <c r="F56" s="30"/>
      <c r="G56" s="31"/>
      <c r="H56" s="28" t="s">
        <v>706</v>
      </c>
      <c r="I56" s="66">
        <v>1</v>
      </c>
      <c r="J56" s="67"/>
      <c r="K56" s="68"/>
      <c r="L56" s="200"/>
      <c r="N56" s="378"/>
    </row>
    <row r="57" spans="1:14" ht="15" customHeight="1">
      <c r="A57" s="52"/>
      <c r="B57" s="24"/>
      <c r="C57" s="25"/>
      <c r="D57" s="82"/>
      <c r="E57" s="25"/>
      <c r="F57" s="26"/>
      <c r="G57" s="27"/>
      <c r="H57" s="24"/>
      <c r="I57" s="59"/>
      <c r="J57" s="138"/>
      <c r="K57" s="61"/>
      <c r="L57" s="62"/>
      <c r="N57" s="378"/>
    </row>
    <row r="58" spans="1:14" ht="15" customHeight="1">
      <c r="A58" s="53"/>
      <c r="B58" s="28"/>
      <c r="C58" s="72" t="s">
        <v>1050</v>
      </c>
      <c r="D58" s="83"/>
      <c r="E58" s="29" t="s">
        <v>1051</v>
      </c>
      <c r="F58" s="30"/>
      <c r="G58" s="31"/>
      <c r="H58" s="28" t="s">
        <v>706</v>
      </c>
      <c r="I58" s="66">
        <v>1</v>
      </c>
      <c r="J58" s="67"/>
      <c r="K58" s="68"/>
      <c r="L58" s="200"/>
      <c r="N58" s="378"/>
    </row>
    <row r="59" spans="1:14" ht="15" customHeight="1">
      <c r="A59" s="52"/>
      <c r="B59" s="24"/>
      <c r="C59" s="25"/>
      <c r="D59" s="82"/>
      <c r="E59" s="25"/>
      <c r="F59" s="26"/>
      <c r="G59" s="27"/>
      <c r="H59" s="24"/>
      <c r="I59" s="59"/>
      <c r="J59" s="138"/>
      <c r="K59" s="61"/>
      <c r="L59" s="62"/>
      <c r="N59" s="378"/>
    </row>
    <row r="60" spans="1:14" ht="15" customHeight="1">
      <c r="A60" s="53"/>
      <c r="B60" s="28"/>
      <c r="C60" s="72" t="s">
        <v>1052</v>
      </c>
      <c r="D60" s="83"/>
      <c r="E60" s="29" t="s">
        <v>1053</v>
      </c>
      <c r="F60" s="30"/>
      <c r="G60" s="31"/>
      <c r="H60" s="28" t="s">
        <v>706</v>
      </c>
      <c r="I60" s="66">
        <v>1</v>
      </c>
      <c r="J60" s="67"/>
      <c r="K60" s="68"/>
      <c r="L60" s="200"/>
      <c r="N60" s="378"/>
    </row>
    <row r="61" spans="1:14" ht="15" customHeight="1">
      <c r="A61" s="52"/>
      <c r="B61" s="24"/>
      <c r="C61" s="25"/>
      <c r="D61" s="82"/>
      <c r="E61" s="25"/>
      <c r="F61" s="26"/>
      <c r="G61" s="27"/>
      <c r="H61" s="24"/>
      <c r="I61" s="59"/>
      <c r="J61" s="138"/>
      <c r="K61" s="61"/>
      <c r="L61" s="62"/>
      <c r="N61" s="378"/>
    </row>
    <row r="62" spans="1:14" ht="15" customHeight="1">
      <c r="A62" s="53"/>
      <c r="B62" s="28"/>
      <c r="C62" s="72" t="s">
        <v>914</v>
      </c>
      <c r="D62" s="83"/>
      <c r="E62" s="29" t="s">
        <v>915</v>
      </c>
      <c r="F62" s="30"/>
      <c r="G62" s="31"/>
      <c r="H62" s="28" t="s">
        <v>562</v>
      </c>
      <c r="I62" s="66">
        <v>3</v>
      </c>
      <c r="J62" s="67"/>
      <c r="K62" s="68"/>
      <c r="L62" s="200"/>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28" t="s">
        <v>1036</v>
      </c>
      <c r="C66" s="169" t="s">
        <v>702</v>
      </c>
      <c r="D66" s="84"/>
      <c r="E66" s="29"/>
      <c r="F66" s="30"/>
      <c r="G66" s="31"/>
      <c r="H66" s="28"/>
      <c r="I66" s="80"/>
      <c r="J66" s="67"/>
      <c r="K66" s="68"/>
      <c r="L66" s="69"/>
      <c r="N66" s="378"/>
    </row>
    <row r="67" spans="1:14" ht="15" customHeight="1">
      <c r="A67" s="52"/>
      <c r="B67" s="24"/>
      <c r="C67" s="25"/>
      <c r="D67" s="82"/>
      <c r="E67" s="25"/>
      <c r="F67" s="26"/>
      <c r="G67" s="27"/>
      <c r="H67" s="24"/>
      <c r="I67" s="59"/>
      <c r="J67" s="138"/>
      <c r="K67" s="61"/>
      <c r="L67" s="62"/>
      <c r="N67" s="378"/>
    </row>
    <row r="68" spans="1:14" ht="15" customHeight="1">
      <c r="A68" s="53"/>
      <c r="B68" s="28" t="s">
        <v>1054</v>
      </c>
      <c r="C68" s="72" t="s">
        <v>692</v>
      </c>
      <c r="D68" s="83"/>
      <c r="E68" s="29"/>
      <c r="F68" s="30"/>
      <c r="G68" s="31"/>
      <c r="H68" s="28"/>
      <c r="I68" s="66"/>
      <c r="J68" s="67"/>
      <c r="K68" s="68"/>
      <c r="L68" s="69"/>
      <c r="N68" s="378"/>
    </row>
    <row r="69" spans="1:14" ht="15" customHeight="1">
      <c r="A69" s="52"/>
      <c r="B69" s="24"/>
      <c r="C69" s="25"/>
      <c r="D69" s="82"/>
      <c r="E69" s="25"/>
      <c r="F69" s="26"/>
      <c r="G69" s="27"/>
      <c r="H69" s="24"/>
      <c r="I69" s="59"/>
      <c r="J69" s="138"/>
      <c r="K69" s="61"/>
      <c r="L69" s="62"/>
      <c r="N69" s="378"/>
    </row>
    <row r="70" spans="1:14" ht="15" customHeight="1">
      <c r="A70" s="53"/>
      <c r="B70" s="28"/>
      <c r="C70" s="72" t="s">
        <v>869</v>
      </c>
      <c r="D70" s="83"/>
      <c r="E70" s="29" t="s">
        <v>607</v>
      </c>
      <c r="F70" s="30"/>
      <c r="G70" s="31"/>
      <c r="H70" s="28" t="s">
        <v>271</v>
      </c>
      <c r="I70" s="66">
        <v>1</v>
      </c>
      <c r="J70" s="67"/>
      <c r="K70" s="68"/>
      <c r="L70" s="200"/>
      <c r="N70" s="378"/>
    </row>
    <row r="71" spans="1:14" ht="15" customHeight="1">
      <c r="A71" s="52"/>
      <c r="B71" s="24"/>
      <c r="C71" s="25"/>
      <c r="D71" s="82"/>
      <c r="E71" s="25"/>
      <c r="F71" s="26"/>
      <c r="G71" s="27"/>
      <c r="H71" s="24"/>
      <c r="I71" s="59"/>
      <c r="J71" s="138"/>
      <c r="K71" s="61"/>
      <c r="L71" s="62"/>
      <c r="N71" s="378"/>
    </row>
    <row r="72" spans="1:14" ht="15" customHeight="1">
      <c r="A72" s="53"/>
      <c r="B72" s="28"/>
      <c r="C72" s="72" t="s">
        <v>869</v>
      </c>
      <c r="D72" s="83"/>
      <c r="E72" s="29" t="s">
        <v>17</v>
      </c>
      <c r="F72" s="30"/>
      <c r="G72" s="31"/>
      <c r="H72" s="28" t="s">
        <v>271</v>
      </c>
      <c r="I72" s="66">
        <v>4</v>
      </c>
      <c r="J72" s="67"/>
      <c r="K72" s="68"/>
      <c r="L72" s="200"/>
      <c r="N72" s="378"/>
    </row>
    <row r="73" spans="1:14" ht="15" customHeight="1">
      <c r="A73" s="52"/>
      <c r="B73" s="24"/>
      <c r="C73" s="25"/>
      <c r="D73" s="82"/>
      <c r="E73" s="25"/>
      <c r="F73" s="26"/>
      <c r="G73" s="27"/>
      <c r="H73" s="24"/>
      <c r="I73" s="59"/>
      <c r="J73" s="138"/>
      <c r="K73" s="61"/>
      <c r="L73" s="62"/>
      <c r="N73" s="378"/>
    </row>
    <row r="74" spans="1:14" ht="15" customHeight="1">
      <c r="A74" s="53"/>
      <c r="B74" s="28"/>
      <c r="C74" s="72" t="s">
        <v>869</v>
      </c>
      <c r="D74" s="83"/>
      <c r="E74" s="29" t="s">
        <v>1055</v>
      </c>
      <c r="F74" s="30"/>
      <c r="G74" s="31"/>
      <c r="H74" s="28" t="s">
        <v>271</v>
      </c>
      <c r="I74" s="66">
        <v>51</v>
      </c>
      <c r="J74" s="67"/>
      <c r="K74" s="68"/>
      <c r="L74" s="200"/>
      <c r="N74" s="378"/>
    </row>
    <row r="75" spans="1:14" ht="15" customHeight="1">
      <c r="A75" s="52"/>
      <c r="B75" s="24"/>
      <c r="C75" s="25"/>
      <c r="D75" s="82"/>
      <c r="E75" s="25"/>
      <c r="F75" s="26"/>
      <c r="G75" s="27"/>
      <c r="H75" s="24"/>
      <c r="I75" s="59"/>
      <c r="J75" s="138"/>
      <c r="K75" s="61"/>
      <c r="L75" s="62"/>
      <c r="N75" s="378"/>
    </row>
    <row r="76" spans="1:14" ht="15" customHeight="1">
      <c r="A76" s="53"/>
      <c r="B76" s="28"/>
      <c r="C76" s="72" t="s">
        <v>869</v>
      </c>
      <c r="D76" s="83"/>
      <c r="E76" s="29" t="s">
        <v>1056</v>
      </c>
      <c r="F76" s="30"/>
      <c r="G76" s="31"/>
      <c r="H76" s="28" t="s">
        <v>271</v>
      </c>
      <c r="I76" s="66">
        <v>10</v>
      </c>
      <c r="J76" s="67"/>
      <c r="K76" s="68"/>
      <c r="L76" s="200"/>
      <c r="N76" s="378"/>
    </row>
    <row r="77" spans="1:14" ht="15" customHeight="1">
      <c r="A77" s="52"/>
      <c r="B77" s="24"/>
      <c r="C77" s="25"/>
      <c r="D77" s="82"/>
      <c r="E77" s="25"/>
      <c r="F77" s="26"/>
      <c r="G77" s="27"/>
      <c r="H77" s="24"/>
      <c r="I77" s="59"/>
      <c r="J77" s="138"/>
      <c r="K77" s="61"/>
      <c r="L77" s="62"/>
      <c r="N77" s="378"/>
    </row>
    <row r="78" spans="1:14" ht="15" customHeight="1">
      <c r="A78" s="53"/>
      <c r="B78" s="28"/>
      <c r="C78" s="72" t="s">
        <v>869</v>
      </c>
      <c r="D78" s="83"/>
      <c r="E78" s="29" t="s">
        <v>1057</v>
      </c>
      <c r="F78" s="30"/>
      <c r="G78" s="31"/>
      <c r="H78" s="28" t="s">
        <v>271</v>
      </c>
      <c r="I78" s="66">
        <v>138</v>
      </c>
      <c r="J78" s="67"/>
      <c r="K78" s="68"/>
      <c r="L78" s="200"/>
      <c r="N78" s="378"/>
    </row>
    <row r="79" spans="1:14" ht="15" customHeight="1">
      <c r="A79" s="52"/>
      <c r="B79" s="24"/>
      <c r="C79" s="25"/>
      <c r="D79" s="82"/>
      <c r="E79" s="25"/>
      <c r="F79" s="26"/>
      <c r="G79" s="27"/>
      <c r="H79" s="24"/>
      <c r="I79" s="59"/>
      <c r="J79" s="138"/>
      <c r="K79" s="61"/>
      <c r="L79" s="62"/>
      <c r="N79" s="378"/>
    </row>
    <row r="80" spans="1:14" ht="15" customHeight="1">
      <c r="A80" s="53"/>
      <c r="B80" s="28"/>
      <c r="C80" s="72" t="s">
        <v>869</v>
      </c>
      <c r="D80" s="83"/>
      <c r="E80" s="29" t="s">
        <v>1058</v>
      </c>
      <c r="F80" s="30"/>
      <c r="G80" s="31"/>
      <c r="H80" s="28" t="s">
        <v>271</v>
      </c>
      <c r="I80" s="66">
        <v>236</v>
      </c>
      <c r="J80" s="67"/>
      <c r="K80" s="68"/>
      <c r="L80" s="200"/>
      <c r="N80" s="378"/>
    </row>
    <row r="81" spans="1:14" ht="15" customHeight="1">
      <c r="A81" s="52"/>
      <c r="B81" s="24"/>
      <c r="C81" s="25"/>
      <c r="D81" s="82"/>
      <c r="E81" s="25"/>
      <c r="F81" s="26"/>
      <c r="G81" s="27"/>
      <c r="H81" s="24"/>
      <c r="I81" s="59"/>
      <c r="J81" s="138"/>
      <c r="K81" s="61"/>
      <c r="L81" s="62"/>
      <c r="N81" s="378"/>
    </row>
    <row r="82" spans="1:14" ht="15" customHeight="1">
      <c r="A82" s="53"/>
      <c r="B82" s="28"/>
      <c r="C82" s="72" t="s">
        <v>869</v>
      </c>
      <c r="D82" s="83"/>
      <c r="E82" s="29" t="s">
        <v>1059</v>
      </c>
      <c r="F82" s="30"/>
      <c r="G82" s="31"/>
      <c r="H82" s="28" t="s">
        <v>271</v>
      </c>
      <c r="I82" s="66">
        <v>63</v>
      </c>
      <c r="J82" s="67"/>
      <c r="K82" s="68"/>
      <c r="L82" s="200"/>
      <c r="N82" s="378"/>
    </row>
    <row r="83" spans="1:14" ht="15" customHeight="1">
      <c r="A83" s="52"/>
      <c r="B83" s="24"/>
      <c r="C83" s="25"/>
      <c r="D83" s="82"/>
      <c r="E83" s="25"/>
      <c r="F83" s="26"/>
      <c r="G83" s="27"/>
      <c r="H83" s="24"/>
      <c r="I83" s="59"/>
      <c r="J83" s="138"/>
      <c r="K83" s="61"/>
      <c r="L83" s="62"/>
      <c r="N83" s="378"/>
    </row>
    <row r="84" spans="1:14" ht="15" customHeight="1">
      <c r="A84" s="53"/>
      <c r="B84" s="28"/>
      <c r="C84" s="72" t="s">
        <v>869</v>
      </c>
      <c r="D84" s="83"/>
      <c r="E84" s="29" t="s">
        <v>1060</v>
      </c>
      <c r="F84" s="30"/>
      <c r="G84" s="31"/>
      <c r="H84" s="28" t="s">
        <v>271</v>
      </c>
      <c r="I84" s="66">
        <v>56</v>
      </c>
      <c r="J84" s="67"/>
      <c r="K84" s="68"/>
      <c r="L84" s="200"/>
      <c r="N84" s="378"/>
    </row>
    <row r="85" spans="1:14" ht="15" customHeight="1">
      <c r="A85" s="52"/>
      <c r="B85" s="24"/>
      <c r="C85" s="25"/>
      <c r="D85" s="82"/>
      <c r="E85" s="25"/>
      <c r="F85" s="26"/>
      <c r="G85" s="27"/>
      <c r="H85" s="24"/>
      <c r="I85" s="59"/>
      <c r="J85" s="138"/>
      <c r="K85" s="61"/>
      <c r="L85" s="62"/>
      <c r="N85" s="378"/>
    </row>
    <row r="86" spans="1:14" ht="15" customHeight="1">
      <c r="A86" s="53"/>
      <c r="B86" s="28"/>
      <c r="C86" s="72" t="s">
        <v>869</v>
      </c>
      <c r="D86" s="83"/>
      <c r="E86" s="29" t="s">
        <v>610</v>
      </c>
      <c r="F86" s="30"/>
      <c r="G86" s="31"/>
      <c r="H86" s="28" t="s">
        <v>271</v>
      </c>
      <c r="I86" s="66">
        <v>12</v>
      </c>
      <c r="J86" s="67"/>
      <c r="K86" s="68"/>
      <c r="L86" s="200"/>
      <c r="N86" s="378"/>
    </row>
    <row r="87" spans="1:14" ht="15" customHeight="1">
      <c r="A87" s="52"/>
      <c r="B87" s="24"/>
      <c r="C87" s="25"/>
      <c r="D87" s="82"/>
      <c r="E87" s="25"/>
      <c r="F87" s="26"/>
      <c r="G87" s="27"/>
      <c r="H87" s="24"/>
      <c r="I87" s="59"/>
      <c r="J87" s="138"/>
      <c r="K87" s="61"/>
      <c r="L87" s="62"/>
      <c r="N87" s="378"/>
    </row>
    <row r="88" spans="1:14" ht="15" customHeight="1">
      <c r="A88" s="53"/>
      <c r="B88" s="28"/>
      <c r="C88" s="72" t="s">
        <v>869</v>
      </c>
      <c r="D88" s="83"/>
      <c r="E88" s="29" t="s">
        <v>1061</v>
      </c>
      <c r="F88" s="30"/>
      <c r="G88" s="31"/>
      <c r="H88" s="28" t="s">
        <v>271</v>
      </c>
      <c r="I88" s="66">
        <v>3</v>
      </c>
      <c r="J88" s="67"/>
      <c r="K88" s="68"/>
      <c r="L88" s="200"/>
      <c r="N88" s="378"/>
    </row>
    <row r="89" spans="1:14" ht="15" customHeight="1">
      <c r="A89" s="52"/>
      <c r="B89" s="24"/>
      <c r="C89" s="25"/>
      <c r="D89" s="82"/>
      <c r="E89" s="25"/>
      <c r="F89" s="26"/>
      <c r="G89" s="27"/>
      <c r="H89" s="24"/>
      <c r="I89" s="59"/>
      <c r="J89" s="138"/>
      <c r="K89" s="61"/>
      <c r="L89" s="62"/>
      <c r="N89" s="378"/>
    </row>
    <row r="90" spans="1:14" ht="15" customHeight="1">
      <c r="A90" s="53"/>
      <c r="B90" s="28"/>
      <c r="C90" s="72" t="s">
        <v>869</v>
      </c>
      <c r="D90" s="83"/>
      <c r="E90" s="29" t="s">
        <v>1062</v>
      </c>
      <c r="F90" s="30"/>
      <c r="G90" s="31"/>
      <c r="H90" s="28" t="s">
        <v>271</v>
      </c>
      <c r="I90" s="66">
        <v>3</v>
      </c>
      <c r="J90" s="67"/>
      <c r="K90" s="68"/>
      <c r="L90" s="200"/>
      <c r="N90" s="378"/>
    </row>
    <row r="91" spans="1:14" ht="15" customHeight="1">
      <c r="A91" s="52"/>
      <c r="B91" s="24"/>
      <c r="C91" s="25"/>
      <c r="D91" s="82"/>
      <c r="E91" s="25"/>
      <c r="F91" s="26"/>
      <c r="G91" s="27"/>
      <c r="H91" s="24"/>
      <c r="I91" s="59"/>
      <c r="J91" s="138"/>
      <c r="K91" s="61"/>
      <c r="L91" s="62"/>
      <c r="N91" s="378"/>
    </row>
    <row r="92" spans="1:14" ht="15" customHeight="1">
      <c r="A92" s="53"/>
      <c r="B92" s="28"/>
      <c r="C92" s="72" t="s">
        <v>869</v>
      </c>
      <c r="D92" s="83"/>
      <c r="E92" s="29" t="s">
        <v>1063</v>
      </c>
      <c r="F92" s="30"/>
      <c r="G92" s="31"/>
      <c r="H92" s="28" t="s">
        <v>271</v>
      </c>
      <c r="I92" s="66">
        <v>5</v>
      </c>
      <c r="J92" s="67"/>
      <c r="K92" s="68"/>
      <c r="L92" s="200"/>
      <c r="N92" s="378"/>
    </row>
    <row r="93" spans="1:14" ht="15" customHeight="1">
      <c r="A93" s="52"/>
      <c r="B93" s="24"/>
      <c r="C93" s="25"/>
      <c r="D93" s="82"/>
      <c r="E93" s="25"/>
      <c r="F93" s="26"/>
      <c r="G93" s="27"/>
      <c r="H93" s="24"/>
      <c r="I93" s="59"/>
      <c r="J93" s="138"/>
      <c r="K93" s="61"/>
      <c r="L93" s="62"/>
      <c r="N93" s="378"/>
    </row>
    <row r="94" spans="1:14" ht="15" customHeight="1">
      <c r="A94" s="53"/>
      <c r="B94" s="28"/>
      <c r="C94" s="72" t="s">
        <v>869</v>
      </c>
      <c r="D94" s="83"/>
      <c r="E94" s="29" t="s">
        <v>1064</v>
      </c>
      <c r="F94" s="30"/>
      <c r="G94" s="31"/>
      <c r="H94" s="28" t="s">
        <v>271</v>
      </c>
      <c r="I94" s="66">
        <v>7</v>
      </c>
      <c r="J94" s="67"/>
      <c r="K94" s="68"/>
      <c r="L94" s="200"/>
      <c r="N94" s="378"/>
    </row>
    <row r="95" spans="1:14" ht="15" customHeight="1">
      <c r="A95" s="52"/>
      <c r="B95" s="24"/>
      <c r="C95" s="25"/>
      <c r="D95" s="82"/>
      <c r="E95" s="25"/>
      <c r="F95" s="26"/>
      <c r="G95" s="27"/>
      <c r="H95" s="24"/>
      <c r="I95" s="59"/>
      <c r="J95" s="138"/>
      <c r="K95" s="61"/>
      <c r="L95" s="62"/>
      <c r="N95" s="378"/>
    </row>
    <row r="96" spans="1:14" ht="15" customHeight="1">
      <c r="A96" s="53"/>
      <c r="B96" s="28"/>
      <c r="C96" s="72" t="s">
        <v>869</v>
      </c>
      <c r="D96" s="83"/>
      <c r="E96" s="29" t="s">
        <v>1065</v>
      </c>
      <c r="F96" s="30"/>
      <c r="G96" s="31"/>
      <c r="H96" s="28" t="s">
        <v>271</v>
      </c>
      <c r="I96" s="66">
        <v>3</v>
      </c>
      <c r="J96" s="67"/>
      <c r="K96" s="68"/>
      <c r="L96" s="200"/>
      <c r="N96" s="378"/>
    </row>
    <row r="97" spans="1:14" ht="15" customHeight="1">
      <c r="A97" s="52"/>
      <c r="B97" s="24"/>
      <c r="C97" s="25"/>
      <c r="D97" s="82"/>
      <c r="E97" s="25"/>
      <c r="F97" s="26"/>
      <c r="G97" s="27"/>
      <c r="H97" s="24"/>
      <c r="I97" s="77"/>
      <c r="J97" s="138"/>
      <c r="K97" s="61"/>
      <c r="L97" s="62"/>
      <c r="N97" s="378"/>
    </row>
    <row r="98" spans="1:14" ht="15" customHeight="1">
      <c r="A98" s="53"/>
      <c r="B98" s="28"/>
      <c r="C98" s="72" t="s">
        <v>869</v>
      </c>
      <c r="D98" s="84"/>
      <c r="E98" s="29" t="s">
        <v>1066</v>
      </c>
      <c r="F98" s="30"/>
      <c r="G98" s="31"/>
      <c r="H98" s="28" t="s">
        <v>271</v>
      </c>
      <c r="I98" s="80">
        <v>3</v>
      </c>
      <c r="J98" s="67"/>
      <c r="K98" s="68"/>
      <c r="L98" s="200"/>
      <c r="N98" s="378"/>
    </row>
    <row r="99" spans="1:14" ht="15" customHeight="1">
      <c r="A99" s="52"/>
      <c r="B99" s="24"/>
      <c r="C99" s="25"/>
      <c r="D99" s="82"/>
      <c r="E99" s="25"/>
      <c r="F99" s="26"/>
      <c r="G99" s="27"/>
      <c r="H99" s="24"/>
      <c r="I99" s="59"/>
      <c r="J99" s="138"/>
      <c r="K99" s="61"/>
      <c r="L99" s="62"/>
      <c r="N99" s="378"/>
    </row>
    <row r="100" spans="1:14" ht="15" customHeight="1">
      <c r="A100" s="53"/>
      <c r="B100" s="22"/>
      <c r="C100" s="72" t="s">
        <v>1003</v>
      </c>
      <c r="D100" s="83"/>
      <c r="E100" s="29" t="s">
        <v>1067</v>
      </c>
      <c r="F100" s="30"/>
      <c r="G100" s="31"/>
      <c r="H100" s="28" t="s">
        <v>271</v>
      </c>
      <c r="I100" s="66">
        <v>48</v>
      </c>
      <c r="J100" s="67"/>
      <c r="K100" s="68"/>
      <c r="L100" s="200"/>
      <c r="N100" s="378"/>
    </row>
    <row r="101" spans="1:14" ht="15" customHeight="1">
      <c r="A101" s="52"/>
      <c r="B101" s="24"/>
      <c r="C101" s="25"/>
      <c r="D101" s="82"/>
      <c r="E101" s="25"/>
      <c r="F101" s="26"/>
      <c r="G101" s="27"/>
      <c r="H101" s="24"/>
      <c r="I101" s="59"/>
      <c r="J101" s="138"/>
      <c r="K101" s="61"/>
      <c r="L101" s="62"/>
      <c r="N101" s="378"/>
    </row>
    <row r="102" spans="1:14" ht="15" customHeight="1">
      <c r="A102" s="53"/>
      <c r="B102" s="28"/>
      <c r="C102" s="72" t="s">
        <v>893</v>
      </c>
      <c r="D102" s="83"/>
      <c r="E102" s="29" t="s">
        <v>988</v>
      </c>
      <c r="F102" s="30"/>
      <c r="G102" s="31"/>
      <c r="H102" s="28" t="s">
        <v>895</v>
      </c>
      <c r="I102" s="66">
        <v>10</v>
      </c>
      <c r="J102" s="67"/>
      <c r="K102" s="68"/>
      <c r="L102" s="200"/>
      <c r="N102" s="378"/>
    </row>
    <row r="103" spans="1:14" ht="15" customHeight="1">
      <c r="A103" s="52"/>
      <c r="B103" s="24"/>
      <c r="C103" s="25"/>
      <c r="D103" s="82"/>
      <c r="E103" s="25"/>
      <c r="F103" s="26"/>
      <c r="G103" s="27"/>
      <c r="H103" s="24"/>
      <c r="I103" s="59"/>
      <c r="J103" s="138"/>
      <c r="K103" s="61"/>
      <c r="L103" s="62"/>
      <c r="N103" s="378"/>
    </row>
    <row r="104" spans="1:14" ht="15" customHeight="1">
      <c r="A104" s="53"/>
      <c r="B104" s="28"/>
      <c r="C104" s="72" t="s">
        <v>893</v>
      </c>
      <c r="D104" s="83"/>
      <c r="E104" s="29" t="s">
        <v>989</v>
      </c>
      <c r="F104" s="30"/>
      <c r="G104" s="31"/>
      <c r="H104" s="28" t="s">
        <v>895</v>
      </c>
      <c r="I104" s="66">
        <v>3</v>
      </c>
      <c r="J104" s="67"/>
      <c r="K104" s="68"/>
      <c r="L104" s="200"/>
      <c r="N104" s="378"/>
    </row>
    <row r="105" spans="1:14" ht="15" customHeight="1">
      <c r="A105" s="52"/>
      <c r="B105" s="24"/>
      <c r="C105" s="25"/>
      <c r="D105" s="82"/>
      <c r="E105" s="25"/>
      <c r="F105" s="26"/>
      <c r="G105" s="27"/>
      <c r="H105" s="24"/>
      <c r="I105" s="59"/>
      <c r="J105" s="138"/>
      <c r="K105" s="61"/>
      <c r="L105" s="62"/>
      <c r="N105" s="378"/>
    </row>
    <row r="106" spans="1:14" ht="15" customHeight="1">
      <c r="A106" s="53"/>
      <c r="B106" s="28"/>
      <c r="C106" s="72" t="s">
        <v>893</v>
      </c>
      <c r="D106" s="83"/>
      <c r="E106" s="29" t="s">
        <v>990</v>
      </c>
      <c r="F106" s="30"/>
      <c r="G106" s="31"/>
      <c r="H106" s="28" t="s">
        <v>895</v>
      </c>
      <c r="I106" s="66">
        <v>12</v>
      </c>
      <c r="J106" s="67"/>
      <c r="K106" s="68"/>
      <c r="L106" s="200"/>
      <c r="N106" s="378"/>
    </row>
    <row r="107" spans="1:14" ht="15" customHeight="1">
      <c r="A107" s="52"/>
      <c r="B107" s="24"/>
      <c r="C107" s="25"/>
      <c r="D107" s="82"/>
      <c r="E107" s="25"/>
      <c r="F107" s="26"/>
      <c r="G107" s="27"/>
      <c r="H107" s="24"/>
      <c r="I107" s="59"/>
      <c r="J107" s="138"/>
      <c r="K107" s="61"/>
      <c r="L107" s="62"/>
      <c r="N107" s="378"/>
    </row>
    <row r="108" spans="1:14" ht="15" customHeight="1">
      <c r="A108" s="53"/>
      <c r="B108" s="28"/>
      <c r="C108" s="72" t="s">
        <v>893</v>
      </c>
      <c r="D108" s="83"/>
      <c r="E108" s="29" t="s">
        <v>991</v>
      </c>
      <c r="F108" s="30"/>
      <c r="G108" s="31"/>
      <c r="H108" s="28" t="s">
        <v>895</v>
      </c>
      <c r="I108" s="66">
        <v>1</v>
      </c>
      <c r="J108" s="67"/>
      <c r="K108" s="68"/>
      <c r="L108" s="200"/>
      <c r="N108" s="378"/>
    </row>
    <row r="109" spans="1:14" ht="15" customHeight="1">
      <c r="A109" s="52"/>
      <c r="B109" s="24"/>
      <c r="C109" s="25"/>
      <c r="D109" s="82"/>
      <c r="E109" s="25"/>
      <c r="F109" s="26"/>
      <c r="G109" s="27"/>
      <c r="H109" s="24"/>
      <c r="I109" s="59"/>
      <c r="J109" s="138"/>
      <c r="K109" s="61"/>
      <c r="L109" s="62"/>
      <c r="N109" s="378"/>
    </row>
    <row r="110" spans="1:14" ht="15" customHeight="1">
      <c r="A110" s="53"/>
      <c r="B110" s="28"/>
      <c r="C110" s="72" t="s">
        <v>893</v>
      </c>
      <c r="D110" s="83"/>
      <c r="E110" s="29" t="s">
        <v>993</v>
      </c>
      <c r="F110" s="30"/>
      <c r="G110" s="31"/>
      <c r="H110" s="28" t="s">
        <v>895</v>
      </c>
      <c r="I110" s="66">
        <v>4</v>
      </c>
      <c r="J110" s="67"/>
      <c r="K110" s="68"/>
      <c r="L110" s="200"/>
      <c r="N110" s="378"/>
    </row>
    <row r="111" spans="1:14" ht="15" customHeight="1">
      <c r="A111" s="52"/>
      <c r="B111" s="24"/>
      <c r="C111" s="25"/>
      <c r="D111" s="82"/>
      <c r="E111" s="25"/>
      <c r="F111" s="26"/>
      <c r="G111" s="27"/>
      <c r="H111" s="24"/>
      <c r="I111" s="59"/>
      <c r="J111" s="138"/>
      <c r="K111" s="61"/>
      <c r="L111" s="62"/>
      <c r="N111" s="378"/>
    </row>
    <row r="112" spans="1:14" ht="15" customHeight="1">
      <c r="A112" s="53"/>
      <c r="B112" s="28"/>
      <c r="C112" s="72" t="s">
        <v>893</v>
      </c>
      <c r="D112" s="83"/>
      <c r="E112" s="29" t="s">
        <v>994</v>
      </c>
      <c r="F112" s="30"/>
      <c r="G112" s="31"/>
      <c r="H112" s="28" t="s">
        <v>895</v>
      </c>
      <c r="I112" s="66">
        <v>1</v>
      </c>
      <c r="J112" s="67"/>
      <c r="K112" s="68"/>
      <c r="L112" s="200"/>
      <c r="N112" s="378"/>
    </row>
    <row r="113" spans="1:14" ht="15" customHeight="1">
      <c r="A113" s="52"/>
      <c r="B113" s="24"/>
      <c r="C113" s="25"/>
      <c r="D113" s="82"/>
      <c r="E113" s="25" t="s">
        <v>1068</v>
      </c>
      <c r="F113" s="26"/>
      <c r="G113" s="27"/>
      <c r="H113" s="24"/>
      <c r="I113" s="59"/>
      <c r="J113" s="138"/>
      <c r="K113" s="61"/>
      <c r="L113" s="62"/>
      <c r="N113" s="378"/>
    </row>
    <row r="114" spans="1:14" ht="15" customHeight="1">
      <c r="A114" s="53"/>
      <c r="B114" s="28"/>
      <c r="C114" s="72" t="s">
        <v>893</v>
      </c>
      <c r="D114" s="83"/>
      <c r="E114" s="29" t="s">
        <v>996</v>
      </c>
      <c r="F114" s="30"/>
      <c r="G114" s="31"/>
      <c r="H114" s="28" t="s">
        <v>895</v>
      </c>
      <c r="I114" s="66">
        <v>18</v>
      </c>
      <c r="J114" s="67"/>
      <c r="K114" s="68"/>
      <c r="L114" s="200"/>
      <c r="N114" s="378"/>
    </row>
    <row r="115" spans="1:14" ht="15" customHeight="1">
      <c r="A115" s="52"/>
      <c r="B115" s="24"/>
      <c r="C115" s="25"/>
      <c r="D115" s="82"/>
      <c r="E115" s="25" t="s">
        <v>997</v>
      </c>
      <c r="F115" s="26"/>
      <c r="G115" s="27"/>
      <c r="H115" s="24"/>
      <c r="I115" s="59"/>
      <c r="J115" s="138"/>
      <c r="K115" s="61"/>
      <c r="L115" s="62"/>
      <c r="N115" s="378"/>
    </row>
    <row r="116" spans="1:14" ht="15" customHeight="1">
      <c r="A116" s="53"/>
      <c r="B116" s="28"/>
      <c r="C116" s="72" t="s">
        <v>893</v>
      </c>
      <c r="D116" s="83"/>
      <c r="E116" s="29" t="s">
        <v>996</v>
      </c>
      <c r="F116" s="30"/>
      <c r="G116" s="31"/>
      <c r="H116" s="28" t="s">
        <v>895</v>
      </c>
      <c r="I116" s="66">
        <v>3</v>
      </c>
      <c r="J116" s="67"/>
      <c r="K116" s="68"/>
      <c r="L116" s="200"/>
      <c r="N116" s="378"/>
    </row>
    <row r="117" spans="1:14" ht="15" customHeight="1">
      <c r="A117" s="52"/>
      <c r="B117" s="24"/>
      <c r="C117" s="25"/>
      <c r="D117" s="82"/>
      <c r="E117" s="25" t="s">
        <v>998</v>
      </c>
      <c r="F117" s="26"/>
      <c r="G117" s="27"/>
      <c r="H117" s="24"/>
      <c r="I117" s="59"/>
      <c r="J117" s="138"/>
      <c r="K117" s="61"/>
      <c r="L117" s="62"/>
      <c r="N117" s="378"/>
    </row>
    <row r="118" spans="1:14" ht="15" customHeight="1">
      <c r="A118" s="53"/>
      <c r="B118" s="28"/>
      <c r="C118" s="72" t="s">
        <v>893</v>
      </c>
      <c r="D118" s="83"/>
      <c r="E118" s="29" t="s">
        <v>996</v>
      </c>
      <c r="F118" s="30"/>
      <c r="G118" s="31"/>
      <c r="H118" s="28" t="s">
        <v>895</v>
      </c>
      <c r="I118" s="66">
        <v>5</v>
      </c>
      <c r="J118" s="67"/>
      <c r="K118" s="68"/>
      <c r="L118" s="200"/>
      <c r="N118" s="378"/>
    </row>
    <row r="119" spans="1:14" ht="15" customHeight="1">
      <c r="A119" s="52"/>
      <c r="B119" s="24"/>
      <c r="C119" s="25"/>
      <c r="D119" s="82"/>
      <c r="E119" s="25" t="s">
        <v>1069</v>
      </c>
      <c r="F119" s="26"/>
      <c r="G119" s="27"/>
      <c r="H119" s="24"/>
      <c r="I119" s="59"/>
      <c r="J119" s="138"/>
      <c r="K119" s="61"/>
      <c r="L119" s="62"/>
      <c r="N119" s="378"/>
    </row>
    <row r="120" spans="1:14" ht="15" customHeight="1">
      <c r="A120" s="53"/>
      <c r="B120" s="28"/>
      <c r="C120" s="72" t="s">
        <v>893</v>
      </c>
      <c r="D120" s="83"/>
      <c r="E120" s="29" t="s">
        <v>996</v>
      </c>
      <c r="F120" s="30"/>
      <c r="G120" s="31"/>
      <c r="H120" s="28" t="s">
        <v>895</v>
      </c>
      <c r="I120" s="66">
        <v>1</v>
      </c>
      <c r="J120" s="67"/>
      <c r="K120" s="68"/>
      <c r="L120" s="200"/>
      <c r="N120" s="378"/>
    </row>
    <row r="121" spans="1:14" ht="15" customHeight="1">
      <c r="A121" s="52"/>
      <c r="B121" s="24"/>
      <c r="C121" s="25"/>
      <c r="D121" s="82"/>
      <c r="E121" s="25"/>
      <c r="F121" s="26"/>
      <c r="G121" s="27"/>
      <c r="H121" s="24"/>
      <c r="I121" s="59"/>
      <c r="J121" s="138"/>
      <c r="K121" s="61"/>
      <c r="L121" s="62"/>
      <c r="N121" s="378"/>
    </row>
    <row r="122" spans="1:14" ht="15" customHeight="1">
      <c r="A122" s="53"/>
      <c r="B122" s="28"/>
      <c r="C122" s="72" t="s">
        <v>1070</v>
      </c>
      <c r="D122" s="83"/>
      <c r="E122" s="29"/>
      <c r="F122" s="30"/>
      <c r="G122" s="31"/>
      <c r="H122" s="28" t="s">
        <v>562</v>
      </c>
      <c r="I122" s="66">
        <v>1</v>
      </c>
      <c r="J122" s="67"/>
      <c r="K122" s="68"/>
      <c r="L122" s="200"/>
      <c r="N122" s="378"/>
    </row>
    <row r="123" spans="1:14" ht="15" customHeight="1">
      <c r="A123" s="52"/>
      <c r="B123" s="24"/>
      <c r="C123" s="25"/>
      <c r="D123" s="82"/>
      <c r="E123" s="25"/>
      <c r="F123" s="26"/>
      <c r="G123" s="27"/>
      <c r="H123" s="24"/>
      <c r="I123" s="59"/>
      <c r="J123" s="138"/>
      <c r="K123" s="61"/>
      <c r="L123" s="62"/>
      <c r="N123" s="378"/>
    </row>
    <row r="124" spans="1:14" ht="15" customHeight="1">
      <c r="A124" s="53"/>
      <c r="B124" s="28"/>
      <c r="C124" s="72" t="s">
        <v>1071</v>
      </c>
      <c r="D124" s="83"/>
      <c r="E124" s="29"/>
      <c r="F124" s="30"/>
      <c r="G124" s="31"/>
      <c r="H124" s="28" t="s">
        <v>562</v>
      </c>
      <c r="I124" s="66">
        <v>1</v>
      </c>
      <c r="J124" s="67"/>
      <c r="K124" s="68"/>
      <c r="L124" s="200"/>
      <c r="N124" s="378"/>
    </row>
    <row r="125" spans="1:14" ht="15" customHeight="1">
      <c r="A125" s="52"/>
      <c r="B125" s="24"/>
      <c r="C125" s="25"/>
      <c r="D125" s="82"/>
      <c r="E125" s="25"/>
      <c r="F125" s="26"/>
      <c r="G125" s="27"/>
      <c r="H125" s="24"/>
      <c r="I125" s="59"/>
      <c r="J125" s="138"/>
      <c r="K125" s="61"/>
      <c r="L125" s="62"/>
      <c r="N125" s="378"/>
    </row>
    <row r="126" spans="1:14" ht="15" customHeight="1">
      <c r="A126" s="53"/>
      <c r="B126" s="28"/>
      <c r="C126" s="72" t="s">
        <v>906</v>
      </c>
      <c r="D126" s="83"/>
      <c r="E126" s="29" t="s">
        <v>1072</v>
      </c>
      <c r="F126" s="30"/>
      <c r="G126" s="31"/>
      <c r="H126" s="28" t="s">
        <v>895</v>
      </c>
      <c r="I126" s="66">
        <v>5</v>
      </c>
      <c r="J126" s="67"/>
      <c r="K126" s="68"/>
      <c r="L126" s="200"/>
      <c r="N126" s="378"/>
    </row>
    <row r="127" spans="1:14" ht="15" customHeight="1">
      <c r="A127" s="52"/>
      <c r="B127" s="24"/>
      <c r="C127" s="25"/>
      <c r="D127" s="82"/>
      <c r="E127" s="25"/>
      <c r="F127" s="26"/>
      <c r="G127" s="27"/>
      <c r="H127" s="24"/>
      <c r="I127" s="59"/>
      <c r="J127" s="138"/>
      <c r="K127" s="61"/>
      <c r="L127" s="62"/>
      <c r="N127" s="378"/>
    </row>
    <row r="128" spans="1:14" ht="15" customHeight="1">
      <c r="A128" s="53"/>
      <c r="B128" s="28"/>
      <c r="C128" s="72" t="s">
        <v>906</v>
      </c>
      <c r="D128" s="83"/>
      <c r="E128" s="29" t="s">
        <v>1073</v>
      </c>
      <c r="F128" s="30"/>
      <c r="G128" s="31"/>
      <c r="H128" s="28" t="s">
        <v>895</v>
      </c>
      <c r="I128" s="66">
        <v>81</v>
      </c>
      <c r="J128" s="67"/>
      <c r="K128" s="68"/>
      <c r="L128" s="200"/>
      <c r="N128" s="378"/>
    </row>
    <row r="129" spans="1:14" ht="15" customHeight="1">
      <c r="A129" s="52"/>
      <c r="B129" s="24"/>
      <c r="C129" s="25"/>
      <c r="D129" s="82"/>
      <c r="E129" s="25"/>
      <c r="F129" s="26"/>
      <c r="G129" s="27"/>
      <c r="H129" s="24"/>
      <c r="I129" s="59"/>
      <c r="J129" s="138"/>
      <c r="K129" s="61"/>
      <c r="L129" s="62"/>
      <c r="N129" s="378"/>
    </row>
    <row r="130" spans="1:14" ht="15" customHeight="1">
      <c r="A130" s="53"/>
      <c r="B130" s="28"/>
      <c r="C130" s="72" t="s">
        <v>906</v>
      </c>
      <c r="D130" s="83"/>
      <c r="E130" s="29" t="s">
        <v>907</v>
      </c>
      <c r="F130" s="30"/>
      <c r="G130" s="31"/>
      <c r="H130" s="28" t="s">
        <v>895</v>
      </c>
      <c r="I130" s="66">
        <v>2</v>
      </c>
      <c r="J130" s="67"/>
      <c r="K130" s="68"/>
      <c r="L130" s="200"/>
      <c r="N130" s="378"/>
    </row>
    <row r="131" spans="1:14" ht="15" customHeight="1">
      <c r="A131" s="52"/>
      <c r="B131" s="24"/>
      <c r="C131" s="25"/>
      <c r="D131" s="82"/>
      <c r="E131" s="25"/>
      <c r="F131" s="26"/>
      <c r="G131" s="27"/>
      <c r="H131" s="24"/>
      <c r="I131" s="59"/>
      <c r="J131" s="138"/>
      <c r="K131" s="61"/>
      <c r="L131" s="62"/>
      <c r="N131" s="378"/>
    </row>
    <row r="132" spans="1:14" ht="15" customHeight="1">
      <c r="A132" s="53"/>
      <c r="B132" s="22"/>
      <c r="C132" s="72" t="s">
        <v>906</v>
      </c>
      <c r="D132" s="83"/>
      <c r="E132" s="29" t="s">
        <v>1074</v>
      </c>
      <c r="F132" s="30"/>
      <c r="G132" s="31"/>
      <c r="H132" s="28" t="s">
        <v>895</v>
      </c>
      <c r="I132" s="66">
        <v>8</v>
      </c>
      <c r="J132" s="67"/>
      <c r="K132" s="68"/>
      <c r="L132" s="200"/>
      <c r="N132" s="378"/>
    </row>
    <row r="133" spans="1:14" ht="15" customHeight="1">
      <c r="A133" s="52"/>
      <c r="B133" s="24"/>
      <c r="C133" s="25"/>
      <c r="D133" s="82"/>
      <c r="E133" s="25"/>
      <c r="F133" s="26"/>
      <c r="G133" s="27"/>
      <c r="H133" s="24"/>
      <c r="I133" s="59"/>
      <c r="J133" s="138"/>
      <c r="K133" s="61"/>
      <c r="L133" s="62"/>
      <c r="N133" s="378"/>
    </row>
    <row r="134" spans="1:14" ht="15" customHeight="1">
      <c r="A134" s="53"/>
      <c r="B134" s="28"/>
      <c r="C134" s="72" t="s">
        <v>906</v>
      </c>
      <c r="D134" s="83"/>
      <c r="E134" s="29" t="s">
        <v>1075</v>
      </c>
      <c r="F134" s="30"/>
      <c r="G134" s="31"/>
      <c r="H134" s="28" t="s">
        <v>895</v>
      </c>
      <c r="I134" s="66">
        <v>5</v>
      </c>
      <c r="J134" s="67"/>
      <c r="K134" s="68"/>
      <c r="L134" s="200"/>
      <c r="N134" s="378"/>
    </row>
    <row r="135" spans="1:14" ht="15" customHeight="1">
      <c r="A135" s="52"/>
      <c r="B135" s="24"/>
      <c r="C135" s="25"/>
      <c r="D135" s="82"/>
      <c r="E135" s="25" t="s">
        <v>1076</v>
      </c>
      <c r="F135" s="26"/>
      <c r="G135" s="27"/>
      <c r="H135" s="24"/>
      <c r="I135" s="59"/>
      <c r="J135" s="138"/>
      <c r="K135" s="61"/>
      <c r="L135" s="62"/>
      <c r="N135" s="378"/>
    </row>
    <row r="136" spans="1:14" ht="15" customHeight="1">
      <c r="A136" s="53"/>
      <c r="B136" s="28"/>
      <c r="C136" s="72" t="s">
        <v>906</v>
      </c>
      <c r="D136" s="83"/>
      <c r="E136" s="29" t="s">
        <v>900</v>
      </c>
      <c r="F136" s="30"/>
      <c r="G136" s="31"/>
      <c r="H136" s="28" t="s">
        <v>895</v>
      </c>
      <c r="I136" s="66">
        <v>3</v>
      </c>
      <c r="J136" s="67"/>
      <c r="K136" s="68"/>
      <c r="L136" s="200"/>
      <c r="N136" s="378"/>
    </row>
    <row r="137" spans="1:14" ht="15" customHeight="1">
      <c r="A137" s="52"/>
      <c r="B137" s="24"/>
      <c r="C137" s="25"/>
      <c r="D137" s="82"/>
      <c r="E137" s="25"/>
      <c r="F137" s="26"/>
      <c r="G137" s="27"/>
      <c r="H137" s="24"/>
      <c r="I137" s="59"/>
      <c r="J137" s="138"/>
      <c r="K137" s="61"/>
      <c r="L137" s="62"/>
      <c r="N137" s="378"/>
    </row>
    <row r="138" spans="1:14" ht="15" customHeight="1">
      <c r="A138" s="53"/>
      <c r="B138" s="28"/>
      <c r="C138" s="72" t="s">
        <v>1001</v>
      </c>
      <c r="D138" s="83"/>
      <c r="E138" s="29" t="s">
        <v>1077</v>
      </c>
      <c r="F138" s="30"/>
      <c r="G138" s="31"/>
      <c r="H138" s="28" t="s">
        <v>562</v>
      </c>
      <c r="I138" s="66">
        <v>107</v>
      </c>
      <c r="J138" s="67"/>
      <c r="K138" s="68"/>
      <c r="L138" s="200"/>
      <c r="N138" s="378"/>
    </row>
    <row r="139" spans="1:14" ht="15" customHeight="1">
      <c r="A139" s="52"/>
      <c r="B139" s="24"/>
      <c r="C139" s="25"/>
      <c r="D139" s="82"/>
      <c r="E139" s="25"/>
      <c r="F139" s="26"/>
      <c r="G139" s="27"/>
      <c r="H139" s="24"/>
      <c r="I139" s="59"/>
      <c r="J139" s="138"/>
      <c r="K139" s="61"/>
      <c r="L139" s="62"/>
      <c r="N139" s="378"/>
    </row>
    <row r="140" spans="1:14" ht="15" customHeight="1">
      <c r="A140" s="53"/>
      <c r="B140" s="28"/>
      <c r="C140" s="72"/>
      <c r="D140" s="83"/>
      <c r="E140" s="29"/>
      <c r="F140" s="30"/>
      <c r="G140" s="31"/>
      <c r="H140" s="28"/>
      <c r="I140" s="66"/>
      <c r="J140" s="67"/>
      <c r="K140" s="68"/>
      <c r="L140" s="69"/>
      <c r="N140" s="378"/>
    </row>
    <row r="141" spans="1:14" ht="15" customHeight="1">
      <c r="A141" s="52"/>
      <c r="B141" s="24"/>
      <c r="C141" s="25"/>
      <c r="D141" s="82"/>
      <c r="E141" s="25"/>
      <c r="F141" s="26"/>
      <c r="G141" s="27"/>
      <c r="H141" s="24"/>
      <c r="I141" s="59"/>
      <c r="J141" s="138"/>
      <c r="K141" s="61"/>
      <c r="L141" s="62"/>
      <c r="N141" s="378"/>
    </row>
    <row r="142" spans="1:14" ht="15" customHeight="1">
      <c r="A142" s="53"/>
      <c r="B142" s="28"/>
      <c r="C142" s="72"/>
      <c r="D142" s="83"/>
      <c r="E142" s="29"/>
      <c r="F142" s="30"/>
      <c r="G142" s="31"/>
      <c r="H142" s="28"/>
      <c r="I142" s="66"/>
      <c r="J142" s="67"/>
      <c r="K142" s="68"/>
      <c r="L142" s="69"/>
      <c r="N142" s="378"/>
    </row>
    <row r="143" spans="1:14" ht="15" customHeight="1">
      <c r="A143" s="52"/>
      <c r="B143" s="24"/>
      <c r="C143" s="25"/>
      <c r="D143" s="82"/>
      <c r="E143" s="25"/>
      <c r="F143" s="26"/>
      <c r="G143" s="27"/>
      <c r="H143" s="24"/>
      <c r="I143" s="59"/>
      <c r="J143" s="138"/>
      <c r="K143" s="61"/>
      <c r="L143" s="62"/>
      <c r="N143" s="378"/>
    </row>
    <row r="144" spans="1:14" ht="15" customHeight="1">
      <c r="A144" s="53"/>
      <c r="B144" s="28"/>
      <c r="C144" s="72"/>
      <c r="D144" s="83"/>
      <c r="E144" s="29"/>
      <c r="F144" s="30"/>
      <c r="G144" s="31"/>
      <c r="H144" s="28"/>
      <c r="I144" s="66"/>
      <c r="J144" s="67"/>
      <c r="K144" s="68"/>
      <c r="L144" s="69"/>
      <c r="N144" s="378"/>
    </row>
    <row r="145" spans="1:14" ht="15" customHeight="1">
      <c r="A145" s="52"/>
      <c r="B145" s="24"/>
      <c r="C145" s="25"/>
      <c r="D145" s="82"/>
      <c r="E145" s="25"/>
      <c r="F145" s="26"/>
      <c r="G145" s="27"/>
      <c r="H145" s="24"/>
      <c r="I145" s="59"/>
      <c r="J145" s="138"/>
      <c r="K145" s="61"/>
      <c r="L145" s="62"/>
      <c r="N145" s="378"/>
    </row>
    <row r="146" spans="1:14" ht="15" customHeight="1">
      <c r="A146" s="53"/>
      <c r="B146" s="28"/>
      <c r="C146" s="72"/>
      <c r="D146" s="83"/>
      <c r="E146" s="29"/>
      <c r="F146" s="30"/>
      <c r="G146" s="31"/>
      <c r="H146" s="28"/>
      <c r="I146" s="66"/>
      <c r="J146" s="67"/>
      <c r="K146" s="68"/>
      <c r="L146" s="69"/>
      <c r="N146" s="378"/>
    </row>
    <row r="147" spans="1:14" ht="15" customHeight="1">
      <c r="A147" s="52"/>
      <c r="B147" s="24"/>
      <c r="C147" s="25"/>
      <c r="D147" s="82"/>
      <c r="E147" s="25"/>
      <c r="F147" s="26"/>
      <c r="G147" s="27"/>
      <c r="H147" s="24"/>
      <c r="I147" s="59"/>
      <c r="J147" s="138"/>
      <c r="K147" s="61"/>
      <c r="L147" s="62"/>
      <c r="N147" s="378"/>
    </row>
    <row r="148" spans="1:14" ht="15" customHeight="1">
      <c r="A148" s="53"/>
      <c r="B148" s="28"/>
      <c r="C148" s="72"/>
      <c r="D148" s="83"/>
      <c r="E148" s="29"/>
      <c r="F148" s="30"/>
      <c r="G148" s="31"/>
      <c r="H148" s="28"/>
      <c r="I148" s="66"/>
      <c r="J148" s="67"/>
      <c r="K148" s="68"/>
      <c r="L148" s="69"/>
      <c r="N148" s="378"/>
    </row>
    <row r="149" spans="1:14" ht="15" customHeight="1">
      <c r="A149" s="52"/>
      <c r="B149" s="24"/>
      <c r="C149" s="25"/>
      <c r="D149" s="82"/>
      <c r="E149" s="25"/>
      <c r="F149" s="26"/>
      <c r="G149" s="27"/>
      <c r="H149" s="24"/>
      <c r="I149" s="59"/>
      <c r="J149" s="138"/>
      <c r="K149" s="61"/>
      <c r="L149" s="62"/>
      <c r="N149" s="378"/>
    </row>
    <row r="150" spans="1:14" ht="15" customHeight="1">
      <c r="A150" s="53"/>
      <c r="B150" s="28"/>
      <c r="C150" s="72"/>
      <c r="D150" s="83"/>
      <c r="E150" s="29"/>
      <c r="F150" s="30"/>
      <c r="G150" s="31"/>
      <c r="H150" s="28"/>
      <c r="I150" s="66"/>
      <c r="J150" s="67"/>
      <c r="K150" s="68"/>
      <c r="L150" s="69"/>
      <c r="N150" s="378"/>
    </row>
    <row r="151" spans="1:14" ht="15" customHeight="1">
      <c r="A151" s="52"/>
      <c r="B151" s="24"/>
      <c r="C151" s="25"/>
      <c r="D151" s="82"/>
      <c r="E151" s="25"/>
      <c r="F151" s="26"/>
      <c r="G151" s="27"/>
      <c r="H151" s="24"/>
      <c r="I151" s="59"/>
      <c r="J151" s="138"/>
      <c r="K151" s="61"/>
      <c r="L151" s="62"/>
      <c r="N151" s="378"/>
    </row>
    <row r="152" spans="1:14" ht="15" customHeight="1">
      <c r="A152" s="53"/>
      <c r="B152" s="28"/>
      <c r="C152" s="72"/>
      <c r="D152" s="83"/>
      <c r="E152" s="29"/>
      <c r="F152" s="30"/>
      <c r="G152" s="31"/>
      <c r="H152" s="28"/>
      <c r="I152" s="66"/>
      <c r="J152" s="67"/>
      <c r="K152" s="68"/>
      <c r="L152" s="69"/>
      <c r="N152" s="378"/>
    </row>
    <row r="153" spans="1:14" ht="15" customHeight="1">
      <c r="A153" s="52"/>
      <c r="B153" s="24"/>
      <c r="C153" s="25"/>
      <c r="D153" s="82"/>
      <c r="E153" s="25"/>
      <c r="F153" s="26"/>
      <c r="G153" s="27"/>
      <c r="H153" s="24"/>
      <c r="I153" s="59"/>
      <c r="J153" s="138"/>
      <c r="K153" s="61"/>
      <c r="L153" s="62"/>
      <c r="N153" s="378"/>
    </row>
    <row r="154" spans="1:14" ht="15" customHeight="1">
      <c r="A154" s="53"/>
      <c r="B154" s="28"/>
      <c r="C154" s="72"/>
      <c r="D154" s="83"/>
      <c r="E154" s="29"/>
      <c r="F154" s="30"/>
      <c r="G154" s="31"/>
      <c r="H154" s="28"/>
      <c r="I154" s="66"/>
      <c r="J154" s="67"/>
      <c r="K154" s="68"/>
      <c r="L154" s="69"/>
      <c r="N154" s="378"/>
    </row>
    <row r="155" spans="1:14" ht="15" customHeight="1">
      <c r="A155" s="52"/>
      <c r="B155" s="24"/>
      <c r="C155" s="25"/>
      <c r="D155" s="82"/>
      <c r="E155" s="25"/>
      <c r="F155" s="26"/>
      <c r="G155" s="27"/>
      <c r="H155" s="24"/>
      <c r="I155" s="59"/>
      <c r="J155" s="138"/>
      <c r="K155" s="61"/>
      <c r="L155" s="62"/>
      <c r="N155" s="378"/>
    </row>
    <row r="156" spans="1:14" ht="15" customHeight="1">
      <c r="A156" s="53"/>
      <c r="B156" s="28"/>
      <c r="C156" s="72"/>
      <c r="D156" s="83"/>
      <c r="E156" s="29"/>
      <c r="F156" s="30"/>
      <c r="G156" s="31"/>
      <c r="H156" s="28"/>
      <c r="I156" s="66"/>
      <c r="J156" s="67"/>
      <c r="K156" s="68"/>
      <c r="L156" s="69"/>
      <c r="N156" s="378"/>
    </row>
    <row r="157" spans="1:14" ht="15" customHeight="1">
      <c r="A157" s="52"/>
      <c r="B157" s="24"/>
      <c r="C157" s="25"/>
      <c r="D157" s="82"/>
      <c r="E157" s="25"/>
      <c r="F157" s="26"/>
      <c r="G157" s="27"/>
      <c r="H157" s="24"/>
      <c r="I157" s="59"/>
      <c r="J157" s="138"/>
      <c r="K157" s="61"/>
      <c r="L157" s="62"/>
      <c r="N157" s="378"/>
    </row>
    <row r="158" spans="1:14" ht="15" customHeight="1">
      <c r="A158" s="53"/>
      <c r="B158" s="28"/>
      <c r="C158" s="72"/>
      <c r="D158" s="83"/>
      <c r="E158" s="29"/>
      <c r="F158" s="30"/>
      <c r="G158" s="31"/>
      <c r="H158" s="28"/>
      <c r="I158" s="66"/>
      <c r="J158" s="67"/>
      <c r="K158" s="68"/>
      <c r="L158" s="69"/>
      <c r="N158" s="378"/>
    </row>
    <row r="159" spans="1:14" ht="15" customHeight="1">
      <c r="A159" s="52"/>
      <c r="B159" s="24"/>
      <c r="C159" s="25"/>
      <c r="D159" s="82"/>
      <c r="E159" s="25"/>
      <c r="F159" s="26"/>
      <c r="G159" s="27"/>
      <c r="H159" s="24"/>
      <c r="I159" s="59"/>
      <c r="J159" s="138"/>
      <c r="K159" s="61"/>
      <c r="L159" s="62"/>
      <c r="N159" s="378"/>
    </row>
    <row r="160" spans="1:14" ht="15" customHeight="1">
      <c r="A160" s="53"/>
      <c r="B160" s="28"/>
      <c r="C160" s="72"/>
      <c r="D160" s="83"/>
      <c r="E160" s="29"/>
      <c r="F160" s="30"/>
      <c r="G160" s="31"/>
      <c r="H160" s="28"/>
      <c r="I160" s="66"/>
      <c r="J160" s="67"/>
      <c r="K160" s="68"/>
      <c r="L160" s="69"/>
      <c r="N160" s="378"/>
    </row>
    <row r="161" spans="1:14" ht="15" customHeight="1">
      <c r="A161" s="52"/>
      <c r="B161" s="24"/>
      <c r="C161" s="25"/>
      <c r="D161" s="82"/>
      <c r="E161" s="25"/>
      <c r="F161" s="26"/>
      <c r="G161" s="27"/>
      <c r="H161" s="24"/>
      <c r="I161" s="77"/>
      <c r="J161" s="138"/>
      <c r="K161" s="61"/>
      <c r="L161" s="62"/>
      <c r="N161" s="378"/>
    </row>
    <row r="162" spans="1:14" ht="15" customHeight="1">
      <c r="A162" s="53"/>
      <c r="B162" s="28" t="s">
        <v>1054</v>
      </c>
      <c r="C162" s="169" t="s">
        <v>702</v>
      </c>
      <c r="D162" s="84"/>
      <c r="E162" s="29"/>
      <c r="F162" s="30"/>
      <c r="G162" s="31"/>
      <c r="H162" s="28"/>
      <c r="I162" s="80"/>
      <c r="J162" s="67"/>
      <c r="K162" s="76"/>
      <c r="L162" s="69"/>
      <c r="N162" s="378"/>
    </row>
    <row r="163" spans="1:14" ht="15" customHeight="1">
      <c r="A163" s="52"/>
      <c r="B163" s="24"/>
      <c r="C163" s="25"/>
      <c r="D163" s="82"/>
      <c r="E163" s="25"/>
      <c r="F163" s="26"/>
      <c r="G163" s="27"/>
      <c r="H163" s="24"/>
      <c r="I163" s="59"/>
      <c r="J163" s="138"/>
      <c r="K163" s="61"/>
      <c r="L163" s="62"/>
      <c r="N163" s="378"/>
    </row>
    <row r="164" spans="1:14" ht="15" customHeight="1">
      <c r="A164" s="53"/>
      <c r="B164" s="28" t="s">
        <v>1078</v>
      </c>
      <c r="C164" s="72" t="s">
        <v>1007</v>
      </c>
      <c r="D164" s="83"/>
      <c r="E164" s="29"/>
      <c r="F164" s="30"/>
      <c r="G164" s="31"/>
      <c r="H164" s="28"/>
      <c r="I164" s="66"/>
      <c r="J164" s="67"/>
      <c r="K164" s="68"/>
      <c r="L164" s="69"/>
      <c r="N164" s="378"/>
    </row>
    <row r="165" spans="1:14" ht="15" customHeight="1">
      <c r="A165" s="52"/>
      <c r="B165" s="24"/>
      <c r="C165" s="25"/>
      <c r="D165" s="82"/>
      <c r="E165" s="25" t="s">
        <v>1079</v>
      </c>
      <c r="F165" s="26"/>
      <c r="G165" s="27"/>
      <c r="H165" s="24"/>
      <c r="I165" s="59"/>
      <c r="J165" s="138"/>
      <c r="K165" s="61"/>
      <c r="L165" s="62"/>
      <c r="N165" s="378"/>
    </row>
    <row r="166" spans="1:14" ht="15" customHeight="1">
      <c r="A166" s="53"/>
      <c r="B166" s="28"/>
      <c r="C166" s="72" t="s">
        <v>920</v>
      </c>
      <c r="D166" s="83"/>
      <c r="E166" s="29" t="s">
        <v>1010</v>
      </c>
      <c r="F166" s="30"/>
      <c r="G166" s="31"/>
      <c r="H166" s="28" t="s">
        <v>706</v>
      </c>
      <c r="I166" s="66">
        <v>1</v>
      </c>
      <c r="J166" s="67"/>
      <c r="K166" s="68"/>
      <c r="L166" s="200"/>
      <c r="N166" s="378"/>
    </row>
    <row r="167" spans="1:14" ht="15" customHeight="1">
      <c r="A167" s="52"/>
      <c r="B167" s="24"/>
      <c r="C167" s="25"/>
      <c r="D167" s="82"/>
      <c r="E167" s="25" t="s">
        <v>1080</v>
      </c>
      <c r="F167" s="26"/>
      <c r="G167" s="27"/>
      <c r="H167" s="24"/>
      <c r="I167" s="59"/>
      <c r="J167" s="138"/>
      <c r="K167" s="61"/>
      <c r="L167" s="62"/>
      <c r="N167" s="378"/>
    </row>
    <row r="168" spans="1:14" ht="15" customHeight="1">
      <c r="A168" s="53"/>
      <c r="B168" s="28"/>
      <c r="C168" s="72" t="s">
        <v>920</v>
      </c>
      <c r="D168" s="83"/>
      <c r="E168" s="29" t="s">
        <v>1010</v>
      </c>
      <c r="F168" s="30"/>
      <c r="G168" s="31"/>
      <c r="H168" s="28" t="s">
        <v>706</v>
      </c>
      <c r="I168" s="66">
        <v>1</v>
      </c>
      <c r="J168" s="67"/>
      <c r="K168" s="68"/>
      <c r="L168" s="200"/>
      <c r="N168" s="378"/>
    </row>
    <row r="169" spans="1:14" ht="15" customHeight="1">
      <c r="A169" s="52"/>
      <c r="B169" s="24"/>
      <c r="C169" s="25"/>
      <c r="D169" s="82"/>
      <c r="E169" s="25" t="s">
        <v>1081</v>
      </c>
      <c r="F169" s="26"/>
      <c r="G169" s="27"/>
      <c r="H169" s="24"/>
      <c r="I169" s="59"/>
      <c r="J169" s="138"/>
      <c r="K169" s="61"/>
      <c r="L169" s="62"/>
      <c r="N169" s="378"/>
    </row>
    <row r="170" spans="1:14" ht="15" customHeight="1">
      <c r="A170" s="53"/>
      <c r="B170" s="28"/>
      <c r="C170" s="72" t="s">
        <v>920</v>
      </c>
      <c r="D170" s="83"/>
      <c r="E170" s="29" t="s">
        <v>1010</v>
      </c>
      <c r="F170" s="30"/>
      <c r="G170" s="31"/>
      <c r="H170" s="28" t="s">
        <v>706</v>
      </c>
      <c r="I170" s="66">
        <v>1</v>
      </c>
      <c r="J170" s="67"/>
      <c r="K170" s="68"/>
      <c r="L170" s="200"/>
      <c r="N170" s="378"/>
    </row>
    <row r="171" spans="1:14" ht="15" customHeight="1">
      <c r="A171" s="52"/>
      <c r="B171" s="24"/>
      <c r="C171" s="25"/>
      <c r="D171" s="82"/>
      <c r="E171" s="25"/>
      <c r="F171" s="26"/>
      <c r="G171" s="27"/>
      <c r="H171" s="24"/>
      <c r="I171" s="59"/>
      <c r="J171" s="138"/>
      <c r="K171" s="61"/>
      <c r="L171" s="62"/>
      <c r="N171" s="378"/>
    </row>
    <row r="172" spans="1:14" ht="15" customHeight="1">
      <c r="A172" s="53"/>
      <c r="B172" s="28"/>
      <c r="C172" s="72" t="s">
        <v>1082</v>
      </c>
      <c r="D172" s="83"/>
      <c r="E172" s="29" t="s">
        <v>1083</v>
      </c>
      <c r="F172" s="30"/>
      <c r="G172" s="31"/>
      <c r="H172" s="28" t="s">
        <v>706</v>
      </c>
      <c r="I172" s="66">
        <v>1</v>
      </c>
      <c r="J172" s="67"/>
      <c r="K172" s="68"/>
      <c r="L172" s="200"/>
      <c r="N172" s="378"/>
    </row>
    <row r="173" spans="1:14" ht="15" customHeight="1">
      <c r="A173" s="52"/>
      <c r="B173" s="24"/>
      <c r="C173" s="25"/>
      <c r="D173" s="82"/>
      <c r="E173" s="25"/>
      <c r="F173" s="26"/>
      <c r="G173" s="27"/>
      <c r="H173" s="24"/>
      <c r="I173" s="59"/>
      <c r="J173" s="138"/>
      <c r="K173" s="61"/>
      <c r="L173" s="62"/>
      <c r="N173" s="378"/>
    </row>
    <row r="174" spans="1:14" ht="15" customHeight="1">
      <c r="A174" s="53"/>
      <c r="B174" s="28"/>
      <c r="C174" s="72" t="s">
        <v>912</v>
      </c>
      <c r="D174" s="83"/>
      <c r="E174" s="29" t="s">
        <v>1030</v>
      </c>
      <c r="F174" s="30"/>
      <c r="G174" s="31"/>
      <c r="H174" s="28" t="s">
        <v>562</v>
      </c>
      <c r="I174" s="66">
        <v>3</v>
      </c>
      <c r="J174" s="67"/>
      <c r="K174" s="68"/>
      <c r="L174" s="200"/>
      <c r="N174" s="378"/>
    </row>
    <row r="175" spans="1:14" ht="15" customHeight="1">
      <c r="A175" s="52"/>
      <c r="B175" s="24"/>
      <c r="C175" s="25"/>
      <c r="D175" s="82"/>
      <c r="E175" s="25"/>
      <c r="F175" s="26"/>
      <c r="G175" s="27"/>
      <c r="H175" s="24"/>
      <c r="I175" s="59"/>
      <c r="J175" s="138"/>
      <c r="K175" s="61"/>
      <c r="L175" s="62"/>
      <c r="N175" s="378"/>
    </row>
    <row r="176" spans="1:14" ht="15" customHeight="1">
      <c r="A176" s="53"/>
      <c r="B176" s="28"/>
      <c r="C176" s="72" t="s">
        <v>1020</v>
      </c>
      <c r="D176" s="83"/>
      <c r="E176" s="29"/>
      <c r="F176" s="30"/>
      <c r="G176" s="31"/>
      <c r="H176" s="28" t="s">
        <v>271</v>
      </c>
      <c r="I176" s="66">
        <v>2</v>
      </c>
      <c r="J176" s="67"/>
      <c r="K176" s="68"/>
      <c r="L176" s="200"/>
      <c r="N176" s="378"/>
    </row>
    <row r="177" spans="1:14" ht="15" customHeight="1">
      <c r="A177" s="52"/>
      <c r="B177" s="24"/>
      <c r="C177" s="25"/>
      <c r="D177" s="82"/>
      <c r="E177" s="25"/>
      <c r="F177" s="26"/>
      <c r="G177" s="27"/>
      <c r="H177" s="24"/>
      <c r="I177" s="59"/>
      <c r="J177" s="138"/>
      <c r="K177" s="61"/>
      <c r="L177" s="62"/>
      <c r="N177" s="378"/>
    </row>
    <row r="178" spans="1:14" ht="15" customHeight="1">
      <c r="A178" s="53"/>
      <c r="B178" s="28"/>
      <c r="C178" s="72" t="s">
        <v>914</v>
      </c>
      <c r="D178" s="83"/>
      <c r="E178" s="29" t="s">
        <v>1028</v>
      </c>
      <c r="F178" s="30"/>
      <c r="G178" s="31"/>
      <c r="H178" s="28" t="s">
        <v>562</v>
      </c>
      <c r="I178" s="66">
        <v>57</v>
      </c>
      <c r="J178" s="67"/>
      <c r="K178" s="68"/>
      <c r="L178" s="200"/>
      <c r="N178" s="378"/>
    </row>
    <row r="179" spans="1:14" ht="15" customHeight="1">
      <c r="A179" s="52"/>
      <c r="B179" s="24"/>
      <c r="C179" s="25"/>
      <c r="D179" s="82"/>
      <c r="E179" s="25"/>
      <c r="F179" s="26"/>
      <c r="G179" s="27"/>
      <c r="H179" s="24"/>
      <c r="I179" s="77"/>
      <c r="J179" s="138"/>
      <c r="K179" s="61"/>
      <c r="L179" s="62"/>
      <c r="N179" s="378"/>
    </row>
    <row r="180" spans="1:14" ht="15" customHeight="1">
      <c r="A180" s="53"/>
      <c r="B180" s="28"/>
      <c r="C180" s="72" t="s">
        <v>1029</v>
      </c>
      <c r="D180" s="84"/>
      <c r="E180" s="29"/>
      <c r="F180" s="30"/>
      <c r="G180" s="31"/>
      <c r="H180" s="28" t="s">
        <v>562</v>
      </c>
      <c r="I180" s="80">
        <v>144</v>
      </c>
      <c r="J180" s="67"/>
      <c r="K180" s="68"/>
      <c r="L180" s="200"/>
      <c r="N180" s="378"/>
    </row>
    <row r="181" spans="1:14" ht="15" customHeight="1">
      <c r="A181" s="52"/>
      <c r="B181" s="24"/>
      <c r="C181" s="25"/>
      <c r="D181" s="82"/>
      <c r="E181" s="25"/>
      <c r="F181" s="26"/>
      <c r="G181" s="27"/>
      <c r="H181" s="24"/>
      <c r="I181" s="59"/>
      <c r="J181" s="138"/>
      <c r="K181" s="61"/>
      <c r="L181" s="62"/>
      <c r="N181" s="378"/>
    </row>
    <row r="182" spans="1:14" ht="15" customHeight="1">
      <c r="A182" s="53"/>
      <c r="B182" s="28"/>
      <c r="C182" s="72" t="s">
        <v>1022</v>
      </c>
      <c r="D182" s="83"/>
      <c r="E182" s="29" t="s">
        <v>1084</v>
      </c>
      <c r="F182" s="30"/>
      <c r="G182" s="31"/>
      <c r="H182" s="28" t="s">
        <v>895</v>
      </c>
      <c r="I182" s="66">
        <v>1</v>
      </c>
      <c r="J182" s="67"/>
      <c r="K182" s="68"/>
      <c r="L182" s="200"/>
      <c r="N182" s="378"/>
    </row>
    <row r="183" spans="1:14" ht="15" customHeight="1">
      <c r="A183" s="52"/>
      <c r="B183" s="24"/>
      <c r="C183" s="25"/>
      <c r="D183" s="82"/>
      <c r="E183" s="25"/>
      <c r="F183" s="26"/>
      <c r="G183" s="27"/>
      <c r="H183" s="24"/>
      <c r="I183" s="59"/>
      <c r="J183" s="138"/>
      <c r="K183" s="61"/>
      <c r="L183" s="62"/>
      <c r="N183" s="378"/>
    </row>
    <row r="184" spans="1:14" ht="15" customHeight="1">
      <c r="A184" s="53"/>
      <c r="B184" s="28"/>
      <c r="C184" s="72" t="s">
        <v>1085</v>
      </c>
      <c r="D184" s="83"/>
      <c r="E184" s="29" t="s">
        <v>1086</v>
      </c>
      <c r="F184" s="30"/>
      <c r="G184" s="31"/>
      <c r="H184" s="28" t="s">
        <v>895</v>
      </c>
      <c r="I184" s="66">
        <v>1</v>
      </c>
      <c r="J184" s="67"/>
      <c r="K184" s="68"/>
      <c r="L184" s="200"/>
      <c r="N184" s="378"/>
    </row>
    <row r="185" spans="1:14" ht="15" customHeight="1">
      <c r="A185" s="52"/>
      <c r="B185" s="24"/>
      <c r="C185" s="25"/>
      <c r="D185" s="82"/>
      <c r="E185" s="25"/>
      <c r="F185" s="26"/>
      <c r="G185" s="27"/>
      <c r="H185" s="24"/>
      <c r="I185" s="59"/>
      <c r="J185" s="138"/>
      <c r="K185" s="61"/>
      <c r="L185" s="62"/>
      <c r="N185" s="378"/>
    </row>
    <row r="186" spans="1:14" ht="15" customHeight="1">
      <c r="A186" s="53"/>
      <c r="B186" s="28"/>
      <c r="C186" s="72" t="s">
        <v>1024</v>
      </c>
      <c r="D186" s="83"/>
      <c r="E186" s="29" t="s">
        <v>1087</v>
      </c>
      <c r="F186" s="30"/>
      <c r="G186" s="31"/>
      <c r="H186" s="28" t="s">
        <v>1026</v>
      </c>
      <c r="I186" s="66">
        <v>1</v>
      </c>
      <c r="J186" s="67"/>
      <c r="K186" s="68"/>
      <c r="L186" s="200"/>
      <c r="N186" s="378"/>
    </row>
    <row r="187" spans="1:14" ht="15" customHeight="1">
      <c r="A187" s="52"/>
      <c r="B187" s="24"/>
      <c r="C187" s="25"/>
      <c r="D187" s="82"/>
      <c r="E187" s="25"/>
      <c r="F187" s="26"/>
      <c r="G187" s="27"/>
      <c r="H187" s="24"/>
      <c r="I187" s="59"/>
      <c r="J187" s="138"/>
      <c r="K187" s="61"/>
      <c r="L187" s="62"/>
      <c r="N187" s="378"/>
    </row>
    <row r="188" spans="1:14" ht="15" customHeight="1">
      <c r="A188" s="53"/>
      <c r="B188" s="28"/>
      <c r="C188" s="72" t="s">
        <v>1088</v>
      </c>
      <c r="D188" s="83"/>
      <c r="E188" s="29"/>
      <c r="F188" s="30"/>
      <c r="G188" s="31"/>
      <c r="H188" s="28" t="s">
        <v>271</v>
      </c>
      <c r="I188" s="66">
        <v>1</v>
      </c>
      <c r="J188" s="67"/>
      <c r="K188" s="68"/>
      <c r="L188" s="200"/>
      <c r="N188" s="378"/>
    </row>
    <row r="189" spans="1:14" ht="15" customHeight="1">
      <c r="A189" s="52"/>
      <c r="B189" s="24"/>
      <c r="C189" s="25"/>
      <c r="D189" s="82"/>
      <c r="E189" s="25"/>
      <c r="F189" s="26"/>
      <c r="G189" s="27"/>
      <c r="H189" s="24"/>
      <c r="I189" s="59"/>
      <c r="J189" s="138"/>
      <c r="K189" s="61"/>
      <c r="L189" s="62"/>
      <c r="N189" s="378"/>
    </row>
    <row r="190" spans="1:14" ht="15" customHeight="1">
      <c r="A190" s="53"/>
      <c r="B190" s="28"/>
      <c r="C190" s="72" t="s">
        <v>1089</v>
      </c>
      <c r="D190" s="83"/>
      <c r="E190" s="29"/>
      <c r="F190" s="30"/>
      <c r="G190" s="31"/>
      <c r="H190" s="28" t="s">
        <v>271</v>
      </c>
      <c r="I190" s="66">
        <v>1</v>
      </c>
      <c r="J190" s="67"/>
      <c r="K190" s="68"/>
      <c r="L190" s="200"/>
      <c r="N190" s="378"/>
    </row>
    <row r="191" spans="1:14" ht="15" customHeight="1">
      <c r="A191" s="52"/>
      <c r="B191" s="24"/>
      <c r="C191" s="25"/>
      <c r="D191" s="82"/>
      <c r="E191" s="25"/>
      <c r="F191" s="26"/>
      <c r="G191" s="27"/>
      <c r="H191" s="24"/>
      <c r="I191" s="59"/>
      <c r="J191" s="138"/>
      <c r="K191" s="61"/>
      <c r="L191" s="62"/>
      <c r="N191" s="378"/>
    </row>
    <row r="192" spans="1:14" ht="15" customHeight="1">
      <c r="A192" s="53"/>
      <c r="B192" s="28"/>
      <c r="C192" s="72" t="s">
        <v>1090</v>
      </c>
      <c r="D192" s="83"/>
      <c r="E192" s="29"/>
      <c r="F192" s="30"/>
      <c r="G192" s="31"/>
      <c r="H192" s="28" t="s">
        <v>271</v>
      </c>
      <c r="I192" s="66">
        <v>1</v>
      </c>
      <c r="J192" s="67"/>
      <c r="K192" s="68"/>
      <c r="L192" s="200"/>
      <c r="N192" s="378"/>
    </row>
    <row r="193" spans="1:14" ht="15" customHeight="1">
      <c r="A193" s="52"/>
      <c r="B193" s="24"/>
      <c r="C193" s="25"/>
      <c r="D193" s="82"/>
      <c r="E193" s="25"/>
      <c r="F193" s="26"/>
      <c r="G193" s="27"/>
      <c r="H193" s="24"/>
      <c r="I193" s="59"/>
      <c r="J193" s="138"/>
      <c r="K193" s="61"/>
      <c r="L193" s="62"/>
      <c r="N193" s="378"/>
    </row>
    <row r="194" spans="1:14" ht="15" customHeight="1">
      <c r="A194" s="53"/>
      <c r="B194" s="28"/>
      <c r="C194" s="72" t="s">
        <v>1091</v>
      </c>
      <c r="D194" s="83"/>
      <c r="E194" s="29" t="s">
        <v>1092</v>
      </c>
      <c r="F194" s="30"/>
      <c r="G194" s="31"/>
      <c r="H194" s="28" t="s">
        <v>895</v>
      </c>
      <c r="I194" s="66">
        <v>3</v>
      </c>
      <c r="J194" s="67"/>
      <c r="K194" s="68"/>
      <c r="L194" s="200"/>
      <c r="N194" s="378"/>
    </row>
    <row r="195" spans="1:14" ht="15" customHeight="1">
      <c r="A195" s="52"/>
      <c r="B195" s="24"/>
      <c r="C195" s="25"/>
      <c r="D195" s="82"/>
      <c r="E195" s="25"/>
      <c r="F195" s="26"/>
      <c r="G195" s="27"/>
      <c r="H195" s="24"/>
      <c r="I195" s="59"/>
      <c r="J195" s="138"/>
      <c r="K195" s="61"/>
      <c r="L195" s="62"/>
      <c r="N195" s="378"/>
    </row>
    <row r="196" spans="1:14" ht="15" customHeight="1">
      <c r="A196" s="53"/>
      <c r="B196" s="22"/>
      <c r="C196" s="72" t="s">
        <v>1091</v>
      </c>
      <c r="D196" s="83"/>
      <c r="E196" s="29" t="s">
        <v>1093</v>
      </c>
      <c r="F196" s="30"/>
      <c r="G196" s="31"/>
      <c r="H196" s="28" t="s">
        <v>895</v>
      </c>
      <c r="I196" s="66">
        <v>2</v>
      </c>
      <c r="J196" s="67"/>
      <c r="K196" s="68"/>
      <c r="L196" s="200"/>
      <c r="N196" s="378"/>
    </row>
    <row r="197" spans="1:14" ht="15" customHeight="1">
      <c r="A197" s="52"/>
      <c r="B197" s="24"/>
      <c r="C197" s="25"/>
      <c r="D197" s="82"/>
      <c r="E197" s="25"/>
      <c r="F197" s="26"/>
      <c r="G197" s="27"/>
      <c r="H197" s="24"/>
      <c r="I197" s="59"/>
      <c r="J197" s="138"/>
      <c r="K197" s="61"/>
      <c r="L197" s="62"/>
      <c r="N197" s="378"/>
    </row>
    <row r="198" spans="1:14" ht="15" customHeight="1">
      <c r="A198" s="53"/>
      <c r="B198" s="28"/>
      <c r="C198" s="72" t="s">
        <v>945</v>
      </c>
      <c r="D198" s="83"/>
      <c r="E198" s="29" t="s">
        <v>1094</v>
      </c>
      <c r="F198" s="30"/>
      <c r="G198" s="31"/>
      <c r="H198" s="28" t="s">
        <v>271</v>
      </c>
      <c r="I198" s="66">
        <v>3</v>
      </c>
      <c r="J198" s="67"/>
      <c r="K198" s="68"/>
      <c r="L198" s="200"/>
      <c r="N198" s="378"/>
    </row>
    <row r="199" spans="1:14" ht="15" customHeight="1">
      <c r="A199" s="52"/>
      <c r="B199" s="24"/>
      <c r="C199" s="25"/>
      <c r="D199" s="82"/>
      <c r="E199" s="25"/>
      <c r="F199" s="26"/>
      <c r="G199" s="27"/>
      <c r="H199" s="24"/>
      <c r="I199" s="59"/>
      <c r="J199" s="138"/>
      <c r="K199" s="61"/>
      <c r="L199" s="62"/>
      <c r="N199" s="378"/>
    </row>
    <row r="200" spans="1:14" ht="15" customHeight="1">
      <c r="A200" s="53"/>
      <c r="B200" s="28"/>
      <c r="C200" s="72" t="s">
        <v>945</v>
      </c>
      <c r="D200" s="83"/>
      <c r="E200" s="29" t="s">
        <v>1095</v>
      </c>
      <c r="F200" s="30"/>
      <c r="G200" s="31"/>
      <c r="H200" s="28" t="s">
        <v>271</v>
      </c>
      <c r="I200" s="66">
        <v>16</v>
      </c>
      <c r="J200" s="67"/>
      <c r="K200" s="68"/>
      <c r="L200" s="200"/>
      <c r="N200" s="378"/>
    </row>
    <row r="201" spans="1:14" ht="15" customHeight="1">
      <c r="A201" s="52"/>
      <c r="B201" s="24"/>
      <c r="C201" s="25"/>
      <c r="D201" s="82"/>
      <c r="E201" s="25"/>
      <c r="F201" s="26"/>
      <c r="G201" s="27"/>
      <c r="H201" s="24"/>
      <c r="I201" s="59"/>
      <c r="J201" s="138"/>
      <c r="K201" s="61"/>
      <c r="L201" s="62"/>
      <c r="N201" s="378"/>
    </row>
    <row r="202" spans="1:14" ht="15" customHeight="1">
      <c r="A202" s="53"/>
      <c r="B202" s="28"/>
      <c r="C202" s="72" t="s">
        <v>949</v>
      </c>
      <c r="D202" s="83"/>
      <c r="E202" s="29" t="s">
        <v>1096</v>
      </c>
      <c r="F202" s="30"/>
      <c r="G202" s="31"/>
      <c r="H202" s="28" t="s">
        <v>895</v>
      </c>
      <c r="I202" s="66">
        <v>7</v>
      </c>
      <c r="J202" s="67"/>
      <c r="K202" s="68"/>
      <c r="L202" s="200"/>
      <c r="N202" s="378"/>
    </row>
    <row r="203" spans="1:14" ht="15" customHeight="1">
      <c r="A203" s="52"/>
      <c r="B203" s="24"/>
      <c r="C203" s="25"/>
      <c r="D203" s="82"/>
      <c r="E203" s="25"/>
      <c r="F203" s="26"/>
      <c r="G203" s="27"/>
      <c r="H203" s="24"/>
      <c r="I203" s="59"/>
      <c r="J203" s="138"/>
      <c r="K203" s="61"/>
      <c r="L203" s="62"/>
      <c r="N203" s="378"/>
    </row>
    <row r="204" spans="1:14" ht="15" customHeight="1">
      <c r="A204" s="53"/>
      <c r="B204" s="28"/>
      <c r="C204" s="72" t="s">
        <v>1097</v>
      </c>
      <c r="D204" s="83"/>
      <c r="E204" s="29"/>
      <c r="F204" s="30"/>
      <c r="G204" s="31"/>
      <c r="H204" s="28" t="s">
        <v>562</v>
      </c>
      <c r="I204" s="66">
        <v>1</v>
      </c>
      <c r="J204" s="67"/>
      <c r="K204" s="68"/>
      <c r="L204" s="200"/>
      <c r="N204" s="378"/>
    </row>
    <row r="205" spans="1:14" ht="15" customHeight="1">
      <c r="A205" s="52"/>
      <c r="B205" s="24"/>
      <c r="C205" s="25"/>
      <c r="D205" s="82"/>
      <c r="E205" s="25"/>
      <c r="F205" s="26"/>
      <c r="G205" s="27"/>
      <c r="H205" s="24"/>
      <c r="I205" s="59"/>
      <c r="J205" s="138"/>
      <c r="K205" s="61"/>
      <c r="L205" s="62"/>
      <c r="N205" s="378"/>
    </row>
    <row r="206" spans="1:14" ht="15" customHeight="1">
      <c r="A206" s="53"/>
      <c r="B206" s="28"/>
      <c r="C206" s="72" t="s">
        <v>1098</v>
      </c>
      <c r="D206" s="83"/>
      <c r="E206" s="29" t="s">
        <v>1099</v>
      </c>
      <c r="F206" s="30"/>
      <c r="G206" s="31"/>
      <c r="H206" s="28" t="s">
        <v>562</v>
      </c>
      <c r="I206" s="66">
        <v>1</v>
      </c>
      <c r="J206" s="67"/>
      <c r="K206" s="68"/>
      <c r="L206" s="200"/>
      <c r="N206" s="378"/>
    </row>
    <row r="207" spans="1:14" ht="15" customHeight="1">
      <c r="A207" s="52"/>
      <c r="B207" s="24"/>
      <c r="C207" s="25"/>
      <c r="D207" s="82"/>
      <c r="E207" s="25"/>
      <c r="F207" s="26"/>
      <c r="G207" s="27"/>
      <c r="H207" s="24"/>
      <c r="I207" s="59"/>
      <c r="J207" s="138"/>
      <c r="K207" s="61"/>
      <c r="L207" s="62"/>
      <c r="N207" s="378"/>
    </row>
    <row r="208" spans="1:14" ht="15" customHeight="1">
      <c r="A208" s="53"/>
      <c r="B208" s="28"/>
      <c r="C208" s="72"/>
      <c r="D208" s="83"/>
      <c r="E208" s="29"/>
      <c r="F208" s="30"/>
      <c r="G208" s="31"/>
      <c r="H208" s="28"/>
      <c r="I208" s="66"/>
      <c r="J208" s="67"/>
      <c r="K208" s="68"/>
      <c r="L208" s="69"/>
      <c r="N208" s="378"/>
    </row>
    <row r="209" spans="1:14" ht="15" customHeight="1">
      <c r="A209" s="52"/>
      <c r="B209" s="24"/>
      <c r="C209" s="25"/>
      <c r="D209" s="82"/>
      <c r="E209" s="25"/>
      <c r="F209" s="26"/>
      <c r="G209" s="27"/>
      <c r="H209" s="24"/>
      <c r="I209" s="59"/>
      <c r="J209" s="138"/>
      <c r="K209" s="61"/>
      <c r="L209" s="62"/>
      <c r="N209" s="378"/>
    </row>
    <row r="210" spans="1:14" ht="15" customHeight="1">
      <c r="A210" s="53"/>
      <c r="B210" s="28"/>
      <c r="C210" s="72"/>
      <c r="D210" s="83"/>
      <c r="E210" s="29"/>
      <c r="F210" s="30"/>
      <c r="G210" s="31"/>
      <c r="H210" s="28"/>
      <c r="I210" s="66"/>
      <c r="J210" s="67"/>
      <c r="K210" s="68"/>
      <c r="L210" s="69"/>
      <c r="N210" s="378"/>
    </row>
    <row r="211" spans="1:14" ht="15" customHeight="1">
      <c r="A211" s="52"/>
      <c r="B211" s="24"/>
      <c r="C211" s="25"/>
      <c r="D211" s="82"/>
      <c r="E211" s="25"/>
      <c r="F211" s="26"/>
      <c r="G211" s="27"/>
      <c r="H211" s="24"/>
      <c r="I211" s="59"/>
      <c r="J211" s="138"/>
      <c r="K211" s="61"/>
      <c r="L211" s="62"/>
      <c r="N211" s="378"/>
    </row>
    <row r="212" spans="1:14" ht="15" customHeight="1">
      <c r="A212" s="53"/>
      <c r="B212" s="28"/>
      <c r="C212" s="72"/>
      <c r="D212" s="83"/>
      <c r="E212" s="29"/>
      <c r="F212" s="30"/>
      <c r="G212" s="31"/>
      <c r="H212" s="28"/>
      <c r="I212" s="66"/>
      <c r="J212" s="67"/>
      <c r="K212" s="68"/>
      <c r="L212" s="69"/>
      <c r="N212" s="378"/>
    </row>
    <row r="213" spans="1:14" ht="15" customHeight="1">
      <c r="A213" s="52"/>
      <c r="B213" s="24"/>
      <c r="C213" s="25"/>
      <c r="D213" s="82"/>
      <c r="E213" s="25"/>
      <c r="F213" s="26"/>
      <c r="G213" s="27"/>
      <c r="H213" s="24"/>
      <c r="I213" s="59"/>
      <c r="J213" s="138"/>
      <c r="K213" s="61"/>
      <c r="L213" s="62"/>
      <c r="N213" s="378"/>
    </row>
    <row r="214" spans="1:14" ht="15" customHeight="1">
      <c r="A214" s="53"/>
      <c r="B214" s="28"/>
      <c r="C214" s="72"/>
      <c r="D214" s="83"/>
      <c r="E214" s="29"/>
      <c r="F214" s="30"/>
      <c r="G214" s="31"/>
      <c r="H214" s="28"/>
      <c r="I214" s="66"/>
      <c r="J214" s="67"/>
      <c r="K214" s="68"/>
      <c r="L214" s="69"/>
      <c r="N214" s="378"/>
    </row>
    <row r="215" spans="1:14" ht="15" customHeight="1">
      <c r="A215" s="52"/>
      <c r="B215" s="24"/>
      <c r="C215" s="25"/>
      <c r="D215" s="82"/>
      <c r="E215" s="25"/>
      <c r="F215" s="26"/>
      <c r="G215" s="27"/>
      <c r="H215" s="24"/>
      <c r="I215" s="59"/>
      <c r="J215" s="138"/>
      <c r="K215" s="61"/>
      <c r="L215" s="62"/>
      <c r="N215" s="378"/>
    </row>
    <row r="216" spans="1:14" ht="15" customHeight="1">
      <c r="A216" s="53"/>
      <c r="B216" s="28"/>
      <c r="C216" s="72"/>
      <c r="D216" s="83"/>
      <c r="E216" s="29"/>
      <c r="F216" s="30"/>
      <c r="G216" s="31"/>
      <c r="H216" s="28"/>
      <c r="I216" s="66"/>
      <c r="J216" s="67"/>
      <c r="K216" s="68"/>
      <c r="L216" s="69"/>
      <c r="N216" s="378"/>
    </row>
    <row r="217" spans="1:14" ht="15" customHeight="1">
      <c r="A217" s="52"/>
      <c r="B217" s="24"/>
      <c r="C217" s="25"/>
      <c r="D217" s="82"/>
      <c r="E217" s="25"/>
      <c r="F217" s="26"/>
      <c r="G217" s="27"/>
      <c r="H217" s="24"/>
      <c r="I217" s="59"/>
      <c r="J217" s="138"/>
      <c r="K217" s="61"/>
      <c r="L217" s="62"/>
      <c r="N217" s="378"/>
    </row>
    <row r="218" spans="1:14" ht="15" customHeight="1">
      <c r="A218" s="53"/>
      <c r="B218" s="28"/>
      <c r="C218" s="72"/>
      <c r="D218" s="83"/>
      <c r="E218" s="29"/>
      <c r="F218" s="30"/>
      <c r="G218" s="31"/>
      <c r="H218" s="28"/>
      <c r="I218" s="66"/>
      <c r="J218" s="67"/>
      <c r="K218" s="68"/>
      <c r="L218" s="69"/>
      <c r="N218" s="378"/>
    </row>
    <row r="219" spans="1:14" ht="15" customHeight="1">
      <c r="A219" s="52"/>
      <c r="B219" s="24"/>
      <c r="C219" s="25"/>
      <c r="D219" s="82"/>
      <c r="E219" s="25"/>
      <c r="F219" s="26"/>
      <c r="G219" s="27"/>
      <c r="H219" s="24"/>
      <c r="I219" s="59"/>
      <c r="J219" s="138"/>
      <c r="K219" s="61"/>
      <c r="L219" s="62"/>
      <c r="N219" s="378"/>
    </row>
    <row r="220" spans="1:14" ht="15" customHeight="1">
      <c r="A220" s="53"/>
      <c r="B220" s="28"/>
      <c r="C220" s="72"/>
      <c r="D220" s="83"/>
      <c r="E220" s="29"/>
      <c r="F220" s="30"/>
      <c r="G220" s="31"/>
      <c r="H220" s="28"/>
      <c r="I220" s="66"/>
      <c r="J220" s="67"/>
      <c r="K220" s="68"/>
      <c r="L220" s="69"/>
      <c r="N220" s="378"/>
    </row>
    <row r="221" spans="1:14" ht="15" customHeight="1">
      <c r="A221" s="52"/>
      <c r="B221" s="24"/>
      <c r="C221" s="25"/>
      <c r="D221" s="82"/>
      <c r="E221" s="25"/>
      <c r="F221" s="26"/>
      <c r="G221" s="27"/>
      <c r="H221" s="24"/>
      <c r="I221" s="59"/>
      <c r="J221" s="138"/>
      <c r="K221" s="61"/>
      <c r="L221" s="62"/>
      <c r="N221" s="378"/>
    </row>
    <row r="222" spans="1:14" ht="15" customHeight="1">
      <c r="A222" s="53"/>
      <c r="B222" s="28"/>
      <c r="C222" s="72"/>
      <c r="D222" s="83"/>
      <c r="E222" s="29"/>
      <c r="F222" s="30"/>
      <c r="G222" s="31"/>
      <c r="H222" s="28"/>
      <c r="I222" s="66"/>
      <c r="J222" s="67"/>
      <c r="K222" s="68"/>
      <c r="L222" s="69"/>
      <c r="N222" s="378"/>
    </row>
    <row r="223" spans="1:14" ht="15" customHeight="1">
      <c r="A223" s="52"/>
      <c r="B223" s="24"/>
      <c r="C223" s="25"/>
      <c r="D223" s="82"/>
      <c r="E223" s="25"/>
      <c r="F223" s="26"/>
      <c r="G223" s="27"/>
      <c r="H223" s="24"/>
      <c r="I223" s="59"/>
      <c r="J223" s="138"/>
      <c r="K223" s="61"/>
      <c r="L223" s="62"/>
      <c r="N223" s="378"/>
    </row>
    <row r="224" spans="1:14" ht="15" customHeight="1">
      <c r="A224" s="53"/>
      <c r="B224" s="28"/>
      <c r="C224" s="72"/>
      <c r="D224" s="83"/>
      <c r="E224" s="29"/>
      <c r="F224" s="30"/>
      <c r="G224" s="31"/>
      <c r="H224" s="28"/>
      <c r="I224" s="66"/>
      <c r="J224" s="67"/>
      <c r="K224" s="68"/>
      <c r="L224" s="69"/>
      <c r="N224" s="378"/>
    </row>
    <row r="225" spans="1:14" ht="15" customHeight="1">
      <c r="A225" s="52"/>
      <c r="B225" s="24"/>
      <c r="C225" s="25"/>
      <c r="D225" s="82"/>
      <c r="E225" s="25"/>
      <c r="F225" s="26"/>
      <c r="G225" s="27"/>
      <c r="H225" s="24"/>
      <c r="I225" s="77"/>
      <c r="J225" s="138"/>
      <c r="K225" s="61"/>
      <c r="L225" s="62"/>
      <c r="N225" s="378"/>
    </row>
    <row r="226" spans="1:14" ht="15" customHeight="1">
      <c r="A226" s="53"/>
      <c r="B226" s="28" t="s">
        <v>1078</v>
      </c>
      <c r="C226" s="169" t="s">
        <v>702</v>
      </c>
      <c r="D226" s="84"/>
      <c r="E226" s="29"/>
      <c r="F226" s="30"/>
      <c r="G226" s="31"/>
      <c r="H226" s="28"/>
      <c r="I226" s="80"/>
      <c r="J226" s="67"/>
      <c r="K226" s="76"/>
      <c r="L226" s="69"/>
      <c r="N226" s="378"/>
    </row>
    <row r="227" spans="1:14" ht="15" customHeight="1">
      <c r="A227" s="52"/>
      <c r="B227" s="24"/>
      <c r="C227" s="25"/>
      <c r="D227" s="82"/>
      <c r="E227" s="25"/>
      <c r="F227" s="26"/>
      <c r="G227" s="27"/>
      <c r="H227" s="24"/>
      <c r="I227" s="59"/>
      <c r="J227" s="138"/>
      <c r="K227" s="61"/>
      <c r="L227" s="62"/>
      <c r="N227" s="378"/>
    </row>
    <row r="228" spans="1:14" ht="15" customHeight="1">
      <c r="A228" s="53"/>
      <c r="B228" s="28" t="s">
        <v>1100</v>
      </c>
      <c r="C228" s="72" t="s">
        <v>695</v>
      </c>
      <c r="D228" s="83"/>
      <c r="E228" s="29"/>
      <c r="F228" s="30"/>
      <c r="G228" s="31"/>
      <c r="H228" s="28"/>
      <c r="I228" s="66"/>
      <c r="J228" s="67"/>
      <c r="K228" s="68"/>
      <c r="L228" s="69"/>
      <c r="N228" s="378"/>
    </row>
    <row r="229" spans="1:14" ht="15" customHeight="1">
      <c r="A229" s="52"/>
      <c r="B229" s="24"/>
      <c r="C229" s="25"/>
      <c r="D229" s="82"/>
      <c r="E229" s="25"/>
      <c r="F229" s="26"/>
      <c r="G229" s="27"/>
      <c r="H229" s="24"/>
      <c r="I229" s="59"/>
      <c r="J229" s="138"/>
      <c r="K229" s="61"/>
      <c r="L229" s="62"/>
      <c r="N229" s="378"/>
    </row>
    <row r="230" spans="1:14" ht="15" customHeight="1">
      <c r="A230" s="53"/>
      <c r="B230" s="28"/>
      <c r="C230" s="72" t="s">
        <v>1101</v>
      </c>
      <c r="D230" s="83"/>
      <c r="E230" s="29" t="s">
        <v>1102</v>
      </c>
      <c r="F230" s="30"/>
      <c r="G230" s="31"/>
      <c r="H230" s="28" t="s">
        <v>271</v>
      </c>
      <c r="I230" s="66">
        <v>1</v>
      </c>
      <c r="J230" s="67"/>
      <c r="K230" s="68"/>
      <c r="L230" s="200"/>
      <c r="N230" s="378"/>
    </row>
    <row r="231" spans="1:14" ht="15" customHeight="1">
      <c r="A231" s="52"/>
      <c r="B231" s="24"/>
      <c r="C231" s="25"/>
      <c r="D231" s="82"/>
      <c r="E231" s="25"/>
      <c r="F231" s="26"/>
      <c r="G231" s="27"/>
      <c r="H231" s="24"/>
      <c r="I231" s="59"/>
      <c r="J231" s="138"/>
      <c r="K231" s="61"/>
      <c r="L231" s="62"/>
      <c r="N231" s="378"/>
    </row>
    <row r="232" spans="1:14" ht="15" customHeight="1">
      <c r="A232" s="53"/>
      <c r="B232" s="28"/>
      <c r="C232" s="72" t="s">
        <v>1035</v>
      </c>
      <c r="D232" s="83"/>
      <c r="E232" s="29" t="s">
        <v>955</v>
      </c>
      <c r="F232" s="30"/>
      <c r="G232" s="31"/>
      <c r="H232" s="28" t="s">
        <v>271</v>
      </c>
      <c r="I232" s="66">
        <v>3</v>
      </c>
      <c r="J232" s="67"/>
      <c r="K232" s="68"/>
      <c r="L232" s="200"/>
      <c r="N232" s="378"/>
    </row>
    <row r="233" spans="1:14" ht="15" customHeight="1">
      <c r="A233" s="52"/>
      <c r="B233" s="24"/>
      <c r="C233" s="25"/>
      <c r="D233" s="82"/>
      <c r="E233" s="25"/>
      <c r="F233" s="26"/>
      <c r="G233" s="27"/>
      <c r="H233" s="24"/>
      <c r="I233" s="59"/>
      <c r="J233" s="138"/>
      <c r="K233" s="61"/>
      <c r="L233" s="62"/>
      <c r="N233" s="378"/>
    </row>
    <row r="234" spans="1:14" ht="15" customHeight="1">
      <c r="A234" s="53"/>
      <c r="B234" s="28"/>
      <c r="C234" s="72" t="s">
        <v>963</v>
      </c>
      <c r="D234" s="83"/>
      <c r="E234" s="29"/>
      <c r="F234" s="30"/>
      <c r="G234" s="31"/>
      <c r="H234" s="28" t="s">
        <v>271</v>
      </c>
      <c r="I234" s="66">
        <v>49</v>
      </c>
      <c r="J234" s="67"/>
      <c r="K234" s="68"/>
      <c r="L234" s="200"/>
      <c r="N234" s="378"/>
    </row>
    <row r="235" spans="1:14" ht="15" customHeight="1">
      <c r="A235" s="52"/>
      <c r="B235" s="24"/>
      <c r="C235" s="25"/>
      <c r="D235" s="82"/>
      <c r="E235" s="25"/>
      <c r="F235" s="26"/>
      <c r="G235" s="27"/>
      <c r="H235" s="24"/>
      <c r="I235" s="59"/>
      <c r="J235" s="138"/>
      <c r="K235" s="61"/>
      <c r="L235" s="62"/>
      <c r="N235" s="378"/>
    </row>
    <row r="236" spans="1:14" ht="15" customHeight="1">
      <c r="A236" s="53"/>
      <c r="B236" s="28"/>
      <c r="C236" s="72" t="s">
        <v>964</v>
      </c>
      <c r="D236" s="83"/>
      <c r="E236" s="29" t="s">
        <v>965</v>
      </c>
      <c r="F236" s="30"/>
      <c r="G236" s="31"/>
      <c r="H236" s="28" t="s">
        <v>271</v>
      </c>
      <c r="I236" s="66">
        <v>49</v>
      </c>
      <c r="J236" s="67"/>
      <c r="K236" s="68"/>
      <c r="L236" s="200"/>
      <c r="N236" s="378"/>
    </row>
    <row r="237" spans="1:14" ht="15" customHeight="1">
      <c r="A237" s="52"/>
      <c r="B237" s="24"/>
      <c r="C237" s="25"/>
      <c r="D237" s="82"/>
      <c r="E237" s="25"/>
      <c r="F237" s="26"/>
      <c r="G237" s="27"/>
      <c r="H237" s="24"/>
      <c r="I237" s="59"/>
      <c r="J237" s="138"/>
      <c r="K237" s="61"/>
      <c r="L237" s="62"/>
      <c r="N237" s="378"/>
    </row>
    <row r="238" spans="1:14" ht="15" customHeight="1">
      <c r="A238" s="53"/>
      <c r="B238" s="28"/>
      <c r="C238" s="72" t="s">
        <v>964</v>
      </c>
      <c r="D238" s="83"/>
      <c r="E238" s="29" t="s">
        <v>966</v>
      </c>
      <c r="F238" s="30"/>
      <c r="G238" s="31"/>
      <c r="H238" s="28" t="s">
        <v>271</v>
      </c>
      <c r="I238" s="66">
        <v>3</v>
      </c>
      <c r="J238" s="67"/>
      <c r="K238" s="68"/>
      <c r="L238" s="200"/>
      <c r="N238" s="378"/>
    </row>
    <row r="239" spans="1:14" ht="15" customHeight="1">
      <c r="A239" s="52"/>
      <c r="B239" s="24"/>
      <c r="C239" s="25"/>
      <c r="D239" s="82"/>
      <c r="E239" s="25"/>
      <c r="F239" s="26"/>
      <c r="G239" s="27"/>
      <c r="H239" s="24"/>
      <c r="I239" s="59"/>
      <c r="J239" s="138"/>
      <c r="K239" s="61"/>
      <c r="L239" s="62"/>
      <c r="N239" s="378"/>
    </row>
    <row r="240" spans="1:14" ht="15" customHeight="1">
      <c r="A240" s="53"/>
      <c r="B240" s="28"/>
      <c r="C240" s="72" t="s">
        <v>1103</v>
      </c>
      <c r="D240" s="83"/>
      <c r="E240" s="29" t="s">
        <v>1104</v>
      </c>
      <c r="F240" s="30"/>
      <c r="G240" s="31"/>
      <c r="H240" s="28" t="s">
        <v>271</v>
      </c>
      <c r="I240" s="66">
        <v>2</v>
      </c>
      <c r="J240" s="67"/>
      <c r="K240" s="68"/>
      <c r="L240" s="200"/>
      <c r="N240" s="378"/>
    </row>
    <row r="241" spans="1:14" ht="15" customHeight="1">
      <c r="A241" s="52"/>
      <c r="B241" s="24"/>
      <c r="C241" s="25"/>
      <c r="D241" s="82"/>
      <c r="E241" s="25"/>
      <c r="F241" s="26"/>
      <c r="G241" s="27"/>
      <c r="H241" s="24"/>
      <c r="I241" s="59"/>
      <c r="J241" s="138"/>
      <c r="K241" s="61"/>
      <c r="L241" s="62"/>
      <c r="N241" s="378"/>
    </row>
    <row r="242" spans="1:14" ht="15" customHeight="1">
      <c r="A242" s="53"/>
      <c r="B242" s="28"/>
      <c r="C242" s="72"/>
      <c r="D242" s="83"/>
      <c r="E242" s="29"/>
      <c r="F242" s="30"/>
      <c r="G242" s="31"/>
      <c r="H242" s="28"/>
      <c r="I242" s="66"/>
      <c r="J242" s="67"/>
      <c r="K242" s="68"/>
      <c r="L242" s="69"/>
      <c r="N242" s="378"/>
    </row>
    <row r="243" spans="1:14" ht="15" customHeight="1">
      <c r="A243" s="52"/>
      <c r="B243" s="24"/>
      <c r="C243" s="25"/>
      <c r="D243" s="82"/>
      <c r="E243" s="25"/>
      <c r="F243" s="26"/>
      <c r="G243" s="27"/>
      <c r="H243" s="24"/>
      <c r="I243" s="59"/>
      <c r="J243" s="138"/>
      <c r="K243" s="61"/>
      <c r="L243" s="62"/>
      <c r="N243" s="378"/>
    </row>
    <row r="244" spans="1:14" ht="15" customHeight="1">
      <c r="A244" s="53"/>
      <c r="B244" s="28"/>
      <c r="C244" s="72"/>
      <c r="D244" s="83"/>
      <c r="E244" s="29"/>
      <c r="F244" s="30"/>
      <c r="G244" s="31"/>
      <c r="H244" s="28"/>
      <c r="I244" s="66"/>
      <c r="J244" s="67"/>
      <c r="K244" s="68"/>
      <c r="L244" s="69"/>
      <c r="N244" s="378"/>
    </row>
    <row r="245" spans="1:14" ht="15" customHeight="1">
      <c r="A245" s="52"/>
      <c r="B245" s="24"/>
      <c r="C245" s="25"/>
      <c r="D245" s="82"/>
      <c r="E245" s="25"/>
      <c r="F245" s="26"/>
      <c r="G245" s="27"/>
      <c r="H245" s="24"/>
      <c r="I245" s="59"/>
      <c r="J245" s="138"/>
      <c r="K245" s="61"/>
      <c r="L245" s="62"/>
      <c r="N245" s="378"/>
    </row>
    <row r="246" spans="1:14" ht="15" customHeight="1">
      <c r="A246" s="53"/>
      <c r="B246" s="28"/>
      <c r="C246" s="72"/>
      <c r="D246" s="83"/>
      <c r="E246" s="29"/>
      <c r="F246" s="30"/>
      <c r="G246" s="31"/>
      <c r="H246" s="28"/>
      <c r="I246" s="66"/>
      <c r="J246" s="67"/>
      <c r="K246" s="68"/>
      <c r="L246" s="69"/>
      <c r="N246" s="378"/>
    </row>
    <row r="247" spans="1:14" ht="15" customHeight="1">
      <c r="A247" s="52"/>
      <c r="B247" s="24"/>
      <c r="C247" s="25"/>
      <c r="D247" s="82"/>
      <c r="E247" s="25"/>
      <c r="F247" s="26"/>
      <c r="G247" s="27"/>
      <c r="H247" s="24"/>
      <c r="I247" s="59"/>
      <c r="J247" s="138"/>
      <c r="K247" s="61"/>
      <c r="L247" s="62"/>
      <c r="N247" s="378"/>
    </row>
    <row r="248" spans="1:14" ht="15" customHeight="1">
      <c r="A248" s="53"/>
      <c r="B248" s="28"/>
      <c r="C248" s="72"/>
      <c r="D248" s="83"/>
      <c r="E248" s="29"/>
      <c r="F248" s="30"/>
      <c r="G248" s="31"/>
      <c r="H248" s="28"/>
      <c r="I248" s="66"/>
      <c r="J248" s="67"/>
      <c r="K248" s="68"/>
      <c r="L248" s="69"/>
      <c r="N248" s="378"/>
    </row>
    <row r="249" spans="1:14" ht="15" customHeight="1">
      <c r="A249" s="52"/>
      <c r="B249" s="24"/>
      <c r="C249" s="25"/>
      <c r="D249" s="82"/>
      <c r="E249" s="25"/>
      <c r="F249" s="26"/>
      <c r="G249" s="27"/>
      <c r="H249" s="24"/>
      <c r="I249" s="59"/>
      <c r="J249" s="138"/>
      <c r="K249" s="61"/>
      <c r="L249" s="62"/>
      <c r="N249" s="378"/>
    </row>
    <row r="250" spans="1:14" ht="15" customHeight="1">
      <c r="A250" s="53"/>
      <c r="B250" s="28"/>
      <c r="C250" s="72"/>
      <c r="D250" s="83"/>
      <c r="E250" s="29"/>
      <c r="F250" s="30"/>
      <c r="G250" s="31"/>
      <c r="H250" s="28"/>
      <c r="I250" s="66"/>
      <c r="J250" s="67"/>
      <c r="K250" s="68"/>
      <c r="L250" s="69"/>
      <c r="N250" s="378"/>
    </row>
    <row r="251" spans="1:14" ht="15" customHeight="1">
      <c r="A251" s="52"/>
      <c r="B251" s="24"/>
      <c r="C251" s="25"/>
      <c r="D251" s="82"/>
      <c r="E251" s="25"/>
      <c r="F251" s="26"/>
      <c r="G251" s="27"/>
      <c r="H251" s="24"/>
      <c r="I251" s="59"/>
      <c r="J251" s="138"/>
      <c r="K251" s="61"/>
      <c r="L251" s="62"/>
      <c r="N251" s="378"/>
    </row>
    <row r="252" spans="1:14" ht="15" customHeight="1">
      <c r="A252" s="53"/>
      <c r="B252" s="28"/>
      <c r="C252" s="72"/>
      <c r="D252" s="83"/>
      <c r="E252" s="29"/>
      <c r="F252" s="30"/>
      <c r="G252" s="31"/>
      <c r="H252" s="28"/>
      <c r="I252" s="66"/>
      <c r="J252" s="67"/>
      <c r="K252" s="68"/>
      <c r="L252" s="69"/>
      <c r="N252" s="378"/>
    </row>
    <row r="253" spans="1:14" ht="15" customHeight="1">
      <c r="A253" s="52"/>
      <c r="B253" s="24"/>
      <c r="C253" s="25"/>
      <c r="D253" s="82"/>
      <c r="E253" s="25"/>
      <c r="F253" s="26"/>
      <c r="G253" s="27"/>
      <c r="H253" s="24"/>
      <c r="I253" s="59"/>
      <c r="J253" s="138"/>
      <c r="K253" s="61"/>
      <c r="L253" s="62"/>
      <c r="N253" s="378"/>
    </row>
    <row r="254" spans="1:14" ht="15" customHeight="1">
      <c r="A254" s="53"/>
      <c r="B254" s="28"/>
      <c r="C254" s="72"/>
      <c r="D254" s="83"/>
      <c r="E254" s="29"/>
      <c r="F254" s="30"/>
      <c r="G254" s="31"/>
      <c r="H254" s="28"/>
      <c r="I254" s="66"/>
      <c r="J254" s="67"/>
      <c r="K254" s="68"/>
      <c r="L254" s="69"/>
      <c r="N254" s="378"/>
    </row>
    <row r="255" spans="1:14" ht="15" customHeight="1">
      <c r="A255" s="52"/>
      <c r="B255" s="24"/>
      <c r="C255" s="25"/>
      <c r="D255" s="82"/>
      <c r="E255" s="25"/>
      <c r="F255" s="26"/>
      <c r="G255" s="27"/>
      <c r="H255" s="24"/>
      <c r="I255" s="59"/>
      <c r="J255" s="138"/>
      <c r="K255" s="61"/>
      <c r="L255" s="62"/>
      <c r="N255" s="378"/>
    </row>
    <row r="256" spans="1:14" ht="15" customHeight="1">
      <c r="A256" s="53"/>
      <c r="B256" s="28"/>
      <c r="C256" s="72"/>
      <c r="D256" s="83"/>
      <c r="E256" s="29"/>
      <c r="F256" s="30"/>
      <c r="G256" s="31"/>
      <c r="H256" s="28"/>
      <c r="I256" s="66"/>
      <c r="J256" s="67"/>
      <c r="K256" s="68"/>
      <c r="L256" s="69"/>
      <c r="N256" s="378"/>
    </row>
    <row r="257" spans="1:14" ht="15" customHeight="1">
      <c r="A257" s="52"/>
      <c r="B257" s="24"/>
      <c r="C257" s="25"/>
      <c r="D257" s="82"/>
      <c r="E257" s="25"/>
      <c r="F257" s="26"/>
      <c r="G257" s="27"/>
      <c r="H257" s="24"/>
      <c r="I257" s="77"/>
      <c r="J257" s="138"/>
      <c r="K257" s="61"/>
      <c r="L257" s="62"/>
      <c r="N257" s="378"/>
    </row>
    <row r="258" spans="1:14" ht="15" customHeight="1">
      <c r="A258" s="53"/>
      <c r="B258" s="28" t="s">
        <v>1100</v>
      </c>
      <c r="C258" s="169" t="s">
        <v>702</v>
      </c>
      <c r="D258" s="84"/>
      <c r="E258" s="29"/>
      <c r="F258" s="30"/>
      <c r="G258" s="31"/>
      <c r="H258" s="28"/>
      <c r="I258" s="80"/>
      <c r="J258" s="67"/>
      <c r="K258" s="68"/>
      <c r="L258" s="69"/>
      <c r="N258" s="378"/>
    </row>
  </sheetData>
  <mergeCells count="8">
    <mergeCell ref="K1:K2"/>
    <mergeCell ref="L1:L2"/>
    <mergeCell ref="B1:D2"/>
    <mergeCell ref="E1:E2"/>
    <mergeCell ref="G1:G2"/>
    <mergeCell ref="H1:H2"/>
    <mergeCell ref="I1:I2"/>
    <mergeCell ref="J1:J2"/>
  </mergeCells>
  <phoneticPr fontId="2"/>
  <conditionalFormatting sqref="A3:A258">
    <cfRule type="cellIs" dxfId="497" priority="84" stopIfTrue="1" operator="between">
      <formula>0.9999</formula>
      <formula>1.0001</formula>
    </cfRule>
  </conditionalFormatting>
  <conditionalFormatting sqref="J8:K8">
    <cfRule type="expression" dxfId="496" priority="164" stopIfTrue="1">
      <formula>ISERROR(J8)</formula>
    </cfRule>
  </conditionalFormatting>
  <conditionalFormatting sqref="J10:K10">
    <cfRule type="expression" dxfId="495" priority="163" stopIfTrue="1">
      <formula>ISERROR(J10)</formula>
    </cfRule>
  </conditionalFormatting>
  <conditionalFormatting sqref="J12:K12">
    <cfRule type="expression" dxfId="494" priority="162" stopIfTrue="1">
      <formula>ISERROR(J12)</formula>
    </cfRule>
  </conditionalFormatting>
  <conditionalFormatting sqref="J14:K14">
    <cfRule type="expression" dxfId="493" priority="161" stopIfTrue="1">
      <formula>ISERROR(J14)</formula>
    </cfRule>
  </conditionalFormatting>
  <conditionalFormatting sqref="J16:K16">
    <cfRule type="expression" dxfId="492" priority="160" stopIfTrue="1">
      <formula>ISERROR(J16)</formula>
    </cfRule>
  </conditionalFormatting>
  <conditionalFormatting sqref="J18:K18">
    <cfRule type="expression" dxfId="491" priority="159" stopIfTrue="1">
      <formula>ISERROR(J18)</formula>
    </cfRule>
  </conditionalFormatting>
  <conditionalFormatting sqref="J20:K20">
    <cfRule type="expression" dxfId="490" priority="158" stopIfTrue="1">
      <formula>ISERROR(J20)</formula>
    </cfRule>
  </conditionalFormatting>
  <conditionalFormatting sqref="J22:K22">
    <cfRule type="expression" dxfId="489" priority="157" stopIfTrue="1">
      <formula>ISERROR(J22)</formula>
    </cfRule>
  </conditionalFormatting>
  <conditionalFormatting sqref="J24:K24">
    <cfRule type="expression" dxfId="488" priority="156" stopIfTrue="1">
      <formula>ISERROR(J24)</formula>
    </cfRule>
  </conditionalFormatting>
  <conditionalFormatting sqref="J26:K26">
    <cfRule type="expression" dxfId="487" priority="155" stopIfTrue="1">
      <formula>ISERROR(J26)</formula>
    </cfRule>
  </conditionalFormatting>
  <conditionalFormatting sqref="J28:K28">
    <cfRule type="expression" dxfId="486" priority="154" stopIfTrue="1">
      <formula>ISERROR(J28)</formula>
    </cfRule>
  </conditionalFormatting>
  <conditionalFormatting sqref="J30:K30">
    <cfRule type="expression" dxfId="485" priority="153" stopIfTrue="1">
      <formula>ISERROR(J30)</formula>
    </cfRule>
  </conditionalFormatting>
  <conditionalFormatting sqref="J32:K32">
    <cfRule type="expression" dxfId="484" priority="152" stopIfTrue="1">
      <formula>ISERROR(J32)</formula>
    </cfRule>
  </conditionalFormatting>
  <conditionalFormatting sqref="J36:K36">
    <cfRule type="expression" dxfId="483" priority="205"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J166:K166 J168:K168 J170:K170 J172:K172 J174:K174 J176:K176 J178:K178 J180:K180 J182:K182 J184:K184 J186:K186 J188:K188 J190:K190 J192:K192 J194:K194 J196:K196 J198:K198 J200:K200 J202:K202 J204:K204 J206:K206 J208:K208 J210:K210 J212:K212 J214:K214 J216:K216 J218:K218 J220:K220 J222:K222 J224:K224 J226:K226 J228:K228 J230:K230 J232:K232 J234:K234 J236:K236 J238:K238 J240:K240 J242:K242 J244:K244 J246:K246 J248:K248 J250:K250 J252:K252 J254:K254 J256:K256 J258:K258">
    <cfRule type="expression" dxfId="482" priority="9" stopIfTrue="1">
      <formula>ISERROR(J38)</formula>
    </cfRule>
  </conditionalFormatting>
  <conditionalFormatting sqref="J11:L11">
    <cfRule type="expression" dxfId="481" priority="172" stopIfTrue="1">
      <formula>ISERROR(J11)</formula>
    </cfRule>
  </conditionalFormatting>
  <conditionalFormatting sqref="K6">
    <cfRule type="expression" dxfId="480" priority="224" stopIfTrue="1">
      <formula>ISERROR(K6)</formula>
    </cfRule>
  </conditionalFormatting>
  <conditionalFormatting sqref="K34">
    <cfRule type="expression" dxfId="479" priority="151" stopIfTrue="1">
      <formula>ISERROR(K34)</formula>
    </cfRule>
  </conditionalFormatting>
  <conditionalFormatting sqref="K163:L163 L207 L209 L211 L213 L215 L217 L219 L221 L223">
    <cfRule type="expression" dxfId="478" priority="115" stopIfTrue="1">
      <formula>ISERROR(K163)</formula>
    </cfRule>
  </conditionalFormatting>
  <conditionalFormatting sqref="K227:L227 L241 L243 L245 L247 L249 L251 L253 K255:L255">
    <cfRule type="expression" dxfId="477" priority="88" stopIfTrue="1">
      <formula>ISERROR(K227)</formula>
    </cfRule>
  </conditionalFormatting>
  <conditionalFormatting sqref="L5">
    <cfRule type="expression" dxfId="476" priority="223" stopIfTrue="1">
      <formula>ISERROR(L5)</formula>
    </cfRule>
  </conditionalFormatting>
  <conditionalFormatting sqref="L7">
    <cfRule type="expression" dxfId="475" priority="208" stopIfTrue="1">
      <formula>ISERROR(L7)</formula>
    </cfRule>
  </conditionalFormatting>
  <conditionalFormatting sqref="L9">
    <cfRule type="expression" dxfId="474" priority="207" stopIfTrue="1">
      <formula>ISERROR(L9)</formula>
    </cfRule>
  </conditionalFormatting>
  <conditionalFormatting sqref="L13">
    <cfRule type="expression" dxfId="473" priority="211" stopIfTrue="1">
      <formula>ISERROR(L13)</formula>
    </cfRule>
  </conditionalFormatting>
  <conditionalFormatting sqref="L15">
    <cfRule type="expression" dxfId="472" priority="218" stopIfTrue="1">
      <formula>ISERROR(L15)</formula>
    </cfRule>
  </conditionalFormatting>
  <conditionalFormatting sqref="L17">
    <cfRule type="expression" dxfId="471" priority="217" stopIfTrue="1">
      <formula>ISERROR(L17)</formula>
    </cfRule>
  </conditionalFormatting>
  <conditionalFormatting sqref="L19">
    <cfRule type="expression" dxfId="470" priority="206" stopIfTrue="1">
      <formula>ISERROR(L19)</formula>
    </cfRule>
  </conditionalFormatting>
  <conditionalFormatting sqref="L21 L23 L25 L27 L29 L31 L35 L63 K67:L67">
    <cfRule type="expression" dxfId="469" priority="225" stopIfTrue="1">
      <formula>ISERROR(K21)</formula>
    </cfRule>
  </conditionalFormatting>
  <conditionalFormatting sqref="L37 K39:L39 L41 L43 L45 L47 L49 L51 L53 L55 L57 K59:L59 K61:L61">
    <cfRule type="expression" dxfId="468" priority="4" stopIfTrue="1">
      <formula>ISERROR(K37)</formula>
    </cfRule>
  </conditionalFormatting>
  <conditionalFormatting sqref="L69 L71 L73 L75 L77 L79 L81 L83 L85 L87 L89 L91 L93 K95:L95 L97 L99 L101 L103 L105 K107:L107 L109 L111 L113 L115 L117 L119 L121 L123 L125 L127 L129 L131 L133 L135 L137">
    <cfRule type="expression" dxfId="467" priority="3" stopIfTrue="1">
      <formula>ISERROR(K69)</formula>
    </cfRule>
  </conditionalFormatting>
  <conditionalFormatting sqref="L139 L141 L143 L145 L147 L149 L151 L153 L155 L157 L159">
    <cfRule type="expression" dxfId="466" priority="130" stopIfTrue="1">
      <formula>ISERROR(L139)</formula>
    </cfRule>
  </conditionalFormatting>
  <conditionalFormatting sqref="L165 L167 L169 L171 L173 L175 K177:L177 K179:L179 L181 L183 L185 L187 K189:L189 K191:L191 L193 L195 L197 L199 L201 L203 L205">
    <cfRule type="expression" dxfId="465" priority="2" stopIfTrue="1">
      <formula>ISERROR(K165)</formula>
    </cfRule>
  </conditionalFormatting>
  <conditionalFormatting sqref="L229 L231 L233 L235 L237 L239">
    <cfRule type="expression" dxfId="464" priority="1" stopIfTrue="1">
      <formula>ISERROR(L229)</formula>
    </cfRule>
  </conditionalFormatting>
  <conditionalFormatting sqref="N6">
    <cfRule type="expression" dxfId="463" priority="7" stopIfTrue="1">
      <formula>ISERROR(N6)</formula>
    </cfRule>
  </conditionalFormatting>
  <conditionalFormatting sqref="N8:N12 N14 N16 N18 N24 N26 N28 N30 N32">
    <cfRule type="expression" dxfId="462" priority="6" stopIfTrue="1">
      <formula>ISERROR(N8)</formula>
    </cfRule>
  </conditionalFormatting>
  <conditionalFormatting sqref="N20:N22">
    <cfRule type="expression" dxfId="461" priority="5" stopIfTrue="1">
      <formula>ISERROR(N20)</formula>
    </cfRule>
  </conditionalFormatting>
  <conditionalFormatting sqref="N34">
    <cfRule type="expression" dxfId="460" priority="8"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7" manualBreakCount="7">
    <brk id="34" min="1" max="11" man="1"/>
    <brk id="66" min="1" max="11" man="1"/>
    <brk id="98" min="1" max="11" man="1"/>
    <brk id="130" min="1" max="11" man="1"/>
    <brk id="162" min="1" max="11" man="1"/>
    <brk id="194" min="1" max="11" man="1"/>
    <brk id="226" min="1" max="11"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C96E-4E3A-4E1B-9FE6-E411ED058E7B}">
  <dimension ref="A1:N194"/>
  <sheetViews>
    <sheetView showGridLines="0" showZeros="0" view="pageBreakPreview" zoomScale="87" zoomScaleNormal="80" zoomScaleSheetLayoutView="87" workbookViewId="0">
      <pane ySplit="4" topLeftCell="A5" activePane="bottomLeft" state="frozenSplit"/>
      <selection activeCell="H32" sqref="H32"/>
      <selection pane="bottomLeft" activeCell="I100" sqref="I10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8.375" style="1"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67</v>
      </c>
      <c r="C4" s="85" t="s">
        <v>95</v>
      </c>
      <c r="D4" s="30"/>
      <c r="E4" s="29" t="s">
        <v>97</v>
      </c>
      <c r="F4" s="30"/>
      <c r="G4" s="31"/>
      <c r="H4" s="65"/>
      <c r="I4" s="66"/>
      <c r="J4" s="67"/>
      <c r="K4" s="68"/>
      <c r="L4" s="69"/>
      <c r="N4" s="376"/>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c r="C10" s="72"/>
      <c r="D10" s="83"/>
      <c r="E10" s="29"/>
      <c r="F10" s="30"/>
      <c r="G10" s="31"/>
      <c r="H10" s="28"/>
      <c r="I10" s="66"/>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67</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28" t="s">
        <v>1105</v>
      </c>
      <c r="C36" s="72" t="s">
        <v>692</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869</v>
      </c>
      <c r="D38" s="83"/>
      <c r="E38" s="29" t="s">
        <v>871</v>
      </c>
      <c r="F38" s="30"/>
      <c r="G38" s="31"/>
      <c r="H38" s="28" t="s">
        <v>271</v>
      </c>
      <c r="I38" s="66">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893</v>
      </c>
      <c r="D40" s="83"/>
      <c r="E40" s="29" t="s">
        <v>988</v>
      </c>
      <c r="F40" s="30"/>
      <c r="G40" s="31"/>
      <c r="H40" s="28" t="s">
        <v>895</v>
      </c>
      <c r="I40" s="66">
        <v>1</v>
      </c>
      <c r="J40" s="67"/>
      <c r="K40" s="68"/>
      <c r="L40" s="200"/>
      <c r="N40" s="378"/>
    </row>
    <row r="41" spans="1:14" ht="15" customHeight="1">
      <c r="A41" s="52"/>
      <c r="B41" s="24"/>
      <c r="C41" s="25"/>
      <c r="D41" s="82"/>
      <c r="E41" s="25"/>
      <c r="F41" s="26"/>
      <c r="G41" s="27"/>
      <c r="H41" s="24"/>
      <c r="I41" s="59"/>
      <c r="J41" s="138"/>
      <c r="K41" s="61"/>
      <c r="L41" s="62"/>
      <c r="N41" s="378"/>
    </row>
    <row r="42" spans="1:14" ht="15" customHeight="1">
      <c r="A42" s="53"/>
      <c r="B42" s="28"/>
      <c r="C42" s="72" t="s">
        <v>906</v>
      </c>
      <c r="D42" s="83"/>
      <c r="E42" s="29" t="s">
        <v>1000</v>
      </c>
      <c r="F42" s="30"/>
      <c r="G42" s="31"/>
      <c r="H42" s="28" t="s">
        <v>895</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c r="D44" s="83"/>
      <c r="E44" s="29"/>
      <c r="F44" s="30"/>
      <c r="G44" s="31"/>
      <c r="H44" s="28"/>
      <c r="I44" s="66"/>
      <c r="J44" s="67"/>
      <c r="K44" s="68"/>
      <c r="L44" s="69"/>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28" t="s">
        <v>1105</v>
      </c>
      <c r="C66" s="169" t="s">
        <v>702</v>
      </c>
      <c r="D66" s="84"/>
      <c r="E66" s="29"/>
      <c r="F66" s="30"/>
      <c r="G66" s="31"/>
      <c r="H66" s="28"/>
      <c r="I66" s="80"/>
      <c r="J66" s="67"/>
      <c r="K66" s="68"/>
      <c r="L66" s="69"/>
      <c r="N66" s="378"/>
    </row>
    <row r="67" spans="1:14" ht="15" customHeight="1">
      <c r="A67" s="52"/>
      <c r="B67" s="379"/>
      <c r="C67" s="26"/>
      <c r="D67" s="82"/>
      <c r="E67" s="26"/>
      <c r="F67" s="26"/>
      <c r="G67" s="26"/>
      <c r="H67" s="379"/>
      <c r="I67" s="380"/>
      <c r="J67" s="381"/>
      <c r="K67" s="382"/>
      <c r="L67" s="383"/>
      <c r="N67" s="378"/>
    </row>
    <row r="68" spans="1:14" ht="15" customHeight="1">
      <c r="A68" s="53"/>
      <c r="B68" s="384"/>
      <c r="C68" s="385"/>
      <c r="D68" s="119"/>
      <c r="E68" s="121"/>
      <c r="F68" s="121"/>
      <c r="G68" s="121"/>
      <c r="H68" s="188"/>
      <c r="I68" s="386"/>
      <c r="J68" s="387"/>
      <c r="K68" s="388">
        <f>IF(J68="",0,INT($I68*$J68))</f>
        <v>0</v>
      </c>
      <c r="L68" s="385"/>
      <c r="N68" s="378"/>
    </row>
    <row r="69" spans="1:14" ht="15" customHeight="1">
      <c r="A69" s="52"/>
      <c r="B69" s="188"/>
      <c r="C69" s="121"/>
      <c r="D69" s="119"/>
      <c r="E69" s="121"/>
      <c r="F69" s="121"/>
      <c r="G69" s="121"/>
      <c r="H69" s="188"/>
      <c r="I69" s="386"/>
      <c r="J69" s="387"/>
      <c r="K69" s="388"/>
      <c r="L69" s="385"/>
      <c r="N69" s="378"/>
    </row>
    <row r="70" spans="1:14" ht="15" customHeight="1">
      <c r="A70" s="53"/>
      <c r="B70" s="188"/>
      <c r="C70" s="385"/>
      <c r="D70" s="119"/>
      <c r="E70" s="121"/>
      <c r="F70" s="121"/>
      <c r="G70" s="121"/>
      <c r="H70" s="188"/>
      <c r="I70" s="386"/>
      <c r="J70" s="387"/>
      <c r="K70" s="388">
        <f>IF(J70="",0,INT($I70*$J70))</f>
        <v>0</v>
      </c>
      <c r="L70" s="385"/>
      <c r="N70" s="378"/>
    </row>
    <row r="71" spans="1:14" ht="15" customHeight="1">
      <c r="A71" s="52"/>
      <c r="B71" s="188"/>
      <c r="C71" s="121"/>
      <c r="D71" s="119"/>
      <c r="E71" s="121"/>
      <c r="F71" s="121"/>
      <c r="G71" s="121"/>
      <c r="H71" s="188"/>
      <c r="I71" s="386"/>
      <c r="J71" s="387"/>
      <c r="K71" s="388"/>
      <c r="L71" s="385"/>
      <c r="N71" s="378"/>
    </row>
    <row r="72" spans="1:14" ht="15" customHeight="1">
      <c r="A72" s="53"/>
      <c r="B72" s="188"/>
      <c r="C72" s="385"/>
      <c r="D72" s="119"/>
      <c r="E72" s="121"/>
      <c r="F72" s="121"/>
      <c r="G72" s="121"/>
      <c r="H72" s="188"/>
      <c r="I72" s="386"/>
      <c r="J72" s="387"/>
      <c r="K72" s="388">
        <f>IF(J72="",0,INT($I72*$J72))</f>
        <v>0</v>
      </c>
      <c r="L72" s="385"/>
      <c r="N72" s="378"/>
    </row>
    <row r="73" spans="1:14" ht="15" customHeight="1">
      <c r="A73" s="52"/>
      <c r="B73" s="188"/>
      <c r="C73" s="121"/>
      <c r="D73" s="119"/>
      <c r="E73" s="121"/>
      <c r="F73" s="121"/>
      <c r="G73" s="121"/>
      <c r="H73" s="188"/>
      <c r="I73" s="386"/>
      <c r="J73" s="387"/>
      <c r="K73" s="388"/>
      <c r="L73" s="385"/>
      <c r="N73" s="378"/>
    </row>
    <row r="74" spans="1:14" ht="15" customHeight="1">
      <c r="A74" s="53"/>
      <c r="B74" s="188"/>
      <c r="C74" s="385"/>
      <c r="D74" s="119"/>
      <c r="E74" s="121"/>
      <c r="F74" s="121"/>
      <c r="G74" s="121"/>
      <c r="H74" s="188"/>
      <c r="I74" s="386"/>
      <c r="J74" s="387"/>
      <c r="K74" s="388">
        <f>IF(J74="",0,INT($I74*$J74))</f>
        <v>0</v>
      </c>
      <c r="L74" s="385"/>
      <c r="N74" s="378"/>
    </row>
    <row r="75" spans="1:14" ht="15" customHeight="1">
      <c r="A75" s="52"/>
      <c r="B75" s="188"/>
      <c r="C75" s="121"/>
      <c r="D75" s="119"/>
      <c r="E75" s="121"/>
      <c r="F75" s="121"/>
      <c r="G75" s="121"/>
      <c r="H75" s="188"/>
      <c r="I75" s="386"/>
      <c r="J75" s="387"/>
      <c r="K75" s="388"/>
      <c r="L75" s="385"/>
      <c r="N75" s="378"/>
    </row>
    <row r="76" spans="1:14" ht="15" customHeight="1">
      <c r="A76" s="53"/>
      <c r="B76" s="188"/>
      <c r="C76" s="385"/>
      <c r="D76" s="119"/>
      <c r="E76" s="121"/>
      <c r="F76" s="121"/>
      <c r="G76" s="121"/>
      <c r="H76" s="188"/>
      <c r="I76" s="386"/>
      <c r="J76" s="387"/>
      <c r="K76" s="388">
        <f>IF(J76="",0,INT($I76*$J76))</f>
        <v>0</v>
      </c>
      <c r="L76" s="385"/>
      <c r="N76" s="378"/>
    </row>
    <row r="77" spans="1:14" ht="15" customHeight="1">
      <c r="A77" s="52"/>
      <c r="B77" s="188"/>
      <c r="C77" s="121"/>
      <c r="D77" s="119"/>
      <c r="E77" s="121"/>
      <c r="F77" s="121"/>
      <c r="G77" s="121"/>
      <c r="H77" s="188"/>
      <c r="I77" s="386"/>
      <c r="J77" s="387"/>
      <c r="K77" s="388"/>
      <c r="L77" s="385"/>
      <c r="N77" s="378"/>
    </row>
    <row r="78" spans="1:14" ht="15" customHeight="1">
      <c r="A78" s="53"/>
      <c r="B78" s="188"/>
      <c r="C78" s="385"/>
      <c r="D78" s="119"/>
      <c r="E78" s="121"/>
      <c r="F78" s="121"/>
      <c r="G78" s="121"/>
      <c r="H78" s="188"/>
      <c r="I78" s="386"/>
      <c r="J78" s="387"/>
      <c r="K78" s="388">
        <f>IF(J78="",0,INT($I78*$J78))</f>
        <v>0</v>
      </c>
      <c r="L78" s="385"/>
      <c r="N78" s="378"/>
    </row>
    <row r="79" spans="1:14" ht="15" customHeight="1">
      <c r="A79" s="52"/>
      <c r="B79" s="188"/>
      <c r="C79" s="121"/>
      <c r="D79" s="119"/>
      <c r="E79" s="121"/>
      <c r="F79" s="121"/>
      <c r="G79" s="121"/>
      <c r="H79" s="188"/>
      <c r="I79" s="386"/>
      <c r="J79" s="387"/>
      <c r="K79" s="388"/>
      <c r="L79" s="385"/>
      <c r="N79" s="378"/>
    </row>
    <row r="80" spans="1:14" ht="15" customHeight="1">
      <c r="A80" s="53"/>
      <c r="B80" s="188"/>
      <c r="C80" s="385"/>
      <c r="D80" s="119"/>
      <c r="E80" s="121"/>
      <c r="F80" s="121"/>
      <c r="G80" s="121"/>
      <c r="H80" s="188"/>
      <c r="I80" s="386"/>
      <c r="J80" s="387"/>
      <c r="K80" s="388">
        <f>IF(J80="",0,INT($I80*$J80))</f>
        <v>0</v>
      </c>
      <c r="L80" s="385"/>
      <c r="N80" s="378"/>
    </row>
    <row r="81" spans="1:14" ht="15" customHeight="1">
      <c r="A81" s="52"/>
      <c r="B81" s="188"/>
      <c r="C81" s="121"/>
      <c r="D81" s="119"/>
      <c r="E81" s="121"/>
      <c r="F81" s="121"/>
      <c r="G81" s="121"/>
      <c r="H81" s="188"/>
      <c r="I81" s="386"/>
      <c r="J81" s="387"/>
      <c r="K81" s="388"/>
      <c r="L81" s="385"/>
      <c r="N81" s="378"/>
    </row>
    <row r="82" spans="1:14" ht="15" customHeight="1">
      <c r="A82" s="53"/>
      <c r="B82" s="188"/>
      <c r="C82" s="385"/>
      <c r="D82" s="119"/>
      <c r="E82" s="121"/>
      <c r="F82" s="121"/>
      <c r="G82" s="121"/>
      <c r="H82" s="188"/>
      <c r="I82" s="386"/>
      <c r="J82" s="387"/>
      <c r="K82" s="388">
        <f>IF(J82="",0,INT($I82*$J82))</f>
        <v>0</v>
      </c>
      <c r="L82" s="385"/>
      <c r="N82" s="378"/>
    </row>
    <row r="83" spans="1:14" ht="15" customHeight="1">
      <c r="A83" s="52"/>
      <c r="B83" s="188"/>
      <c r="C83" s="121"/>
      <c r="D83" s="119"/>
      <c r="E83" s="121"/>
      <c r="F83" s="121"/>
      <c r="G83" s="121"/>
      <c r="H83" s="188"/>
      <c r="I83" s="386"/>
      <c r="J83" s="387"/>
      <c r="K83" s="388"/>
      <c r="L83" s="385"/>
      <c r="N83" s="378"/>
    </row>
    <row r="84" spans="1:14" ht="15" customHeight="1">
      <c r="A84" s="53"/>
      <c r="B84" s="188"/>
      <c r="C84" s="385"/>
      <c r="D84" s="119"/>
      <c r="E84" s="121"/>
      <c r="F84" s="121"/>
      <c r="G84" s="121"/>
      <c r="H84" s="188"/>
      <c r="I84" s="386"/>
      <c r="J84" s="387"/>
      <c r="K84" s="388">
        <f>IF(J84="",0,INT($I84*$J84))</f>
        <v>0</v>
      </c>
      <c r="L84" s="385"/>
      <c r="N84" s="378"/>
    </row>
    <row r="85" spans="1:14" ht="15" customHeight="1">
      <c r="A85" s="52"/>
      <c r="B85" s="188"/>
      <c r="C85" s="121"/>
      <c r="D85" s="119"/>
      <c r="E85" s="121"/>
      <c r="F85" s="121"/>
      <c r="G85" s="121"/>
      <c r="H85" s="188"/>
      <c r="I85" s="386"/>
      <c r="J85" s="387"/>
      <c r="K85" s="388"/>
      <c r="L85" s="385"/>
      <c r="N85" s="378"/>
    </row>
    <row r="86" spans="1:14" ht="15" customHeight="1">
      <c r="A86" s="53"/>
      <c r="B86" s="188"/>
      <c r="C86" s="385"/>
      <c r="D86" s="119"/>
      <c r="E86" s="121"/>
      <c r="F86" s="121"/>
      <c r="G86" s="121"/>
      <c r="H86" s="188"/>
      <c r="I86" s="386"/>
      <c r="J86" s="387"/>
      <c r="K86" s="388">
        <f>IF(J86="",0,INT($I86*$J86))</f>
        <v>0</v>
      </c>
      <c r="L86" s="385"/>
      <c r="N86" s="378"/>
    </row>
    <row r="87" spans="1:14" ht="15" customHeight="1">
      <c r="A87" s="52"/>
      <c r="B87" s="188"/>
      <c r="C87" s="121"/>
      <c r="D87" s="119"/>
      <c r="E87" s="121"/>
      <c r="F87" s="121"/>
      <c r="G87" s="121"/>
      <c r="H87" s="188"/>
      <c r="I87" s="386"/>
      <c r="J87" s="387"/>
      <c r="K87" s="388"/>
      <c r="L87" s="385"/>
      <c r="N87" s="378"/>
    </row>
    <row r="88" spans="1:14" ht="15" customHeight="1">
      <c r="A88" s="53"/>
      <c r="B88" s="188"/>
      <c r="C88" s="385"/>
      <c r="D88" s="119"/>
      <c r="E88" s="121"/>
      <c r="F88" s="121"/>
      <c r="G88" s="121"/>
      <c r="H88" s="188"/>
      <c r="I88" s="386"/>
      <c r="J88" s="387"/>
      <c r="K88" s="388">
        <f>IF(J88="",0,INT($I88*$J88))</f>
        <v>0</v>
      </c>
      <c r="L88" s="385"/>
      <c r="N88" s="378"/>
    </row>
    <row r="89" spans="1:14" ht="15" customHeight="1">
      <c r="A89" s="52"/>
      <c r="B89" s="188"/>
      <c r="C89" s="121"/>
      <c r="D89" s="119"/>
      <c r="E89" s="121"/>
      <c r="F89" s="121"/>
      <c r="G89" s="121"/>
      <c r="H89" s="188"/>
      <c r="I89" s="386"/>
      <c r="J89" s="387"/>
      <c r="K89" s="388"/>
      <c r="L89" s="385"/>
      <c r="N89" s="378"/>
    </row>
    <row r="90" spans="1:14" ht="15" customHeight="1">
      <c r="A90" s="53"/>
      <c r="B90" s="188"/>
      <c r="C90" s="385"/>
      <c r="D90" s="119"/>
      <c r="E90" s="121"/>
      <c r="F90" s="121"/>
      <c r="G90" s="121"/>
      <c r="H90" s="188"/>
      <c r="I90" s="386"/>
      <c r="J90" s="387"/>
      <c r="K90" s="388">
        <f>IF(J90="",0,INT($I90*$J90))</f>
        <v>0</v>
      </c>
      <c r="L90" s="385"/>
      <c r="N90" s="378"/>
    </row>
    <row r="91" spans="1:14" ht="15" customHeight="1">
      <c r="A91" s="52"/>
      <c r="B91" s="188"/>
      <c r="C91" s="121"/>
      <c r="D91" s="119"/>
      <c r="E91" s="121"/>
      <c r="F91" s="121"/>
      <c r="G91" s="121"/>
      <c r="H91" s="188"/>
      <c r="I91" s="386"/>
      <c r="J91" s="387"/>
      <c r="K91" s="388"/>
      <c r="L91" s="385"/>
      <c r="N91" s="378"/>
    </row>
    <row r="92" spans="1:14" ht="15" customHeight="1">
      <c r="A92" s="53"/>
      <c r="B92" s="188"/>
      <c r="C92" s="385"/>
      <c r="D92" s="119"/>
      <c r="E92" s="121"/>
      <c r="F92" s="121"/>
      <c r="G92" s="121"/>
      <c r="H92" s="188"/>
      <c r="I92" s="386"/>
      <c r="J92" s="387"/>
      <c r="K92" s="388">
        <f>IF(J92="",0,INT($I92*$J92))</f>
        <v>0</v>
      </c>
      <c r="L92" s="385"/>
      <c r="N92" s="378"/>
    </row>
    <row r="93" spans="1:14" ht="15" customHeight="1">
      <c r="A93" s="52"/>
      <c r="B93" s="188"/>
      <c r="C93" s="121"/>
      <c r="D93" s="119"/>
      <c r="E93" s="121"/>
      <c r="F93" s="121"/>
      <c r="G93" s="121"/>
      <c r="H93" s="188"/>
      <c r="I93" s="386"/>
      <c r="J93" s="387"/>
      <c r="K93" s="388"/>
      <c r="L93" s="385"/>
      <c r="N93" s="378"/>
    </row>
    <row r="94" spans="1:14" ht="15" customHeight="1">
      <c r="A94" s="53"/>
      <c r="B94" s="188"/>
      <c r="C94" s="385"/>
      <c r="D94" s="119"/>
      <c r="E94" s="121"/>
      <c r="F94" s="121"/>
      <c r="G94" s="121"/>
      <c r="H94" s="188"/>
      <c r="I94" s="386"/>
      <c r="J94" s="387"/>
      <c r="K94" s="388">
        <f>IF(J94="",0,INT($I94*$J94))</f>
        <v>0</v>
      </c>
      <c r="L94" s="385"/>
      <c r="N94" s="378"/>
    </row>
    <row r="95" spans="1:14" ht="15" customHeight="1">
      <c r="A95" s="52"/>
      <c r="B95" s="188"/>
      <c r="C95" s="121"/>
      <c r="D95" s="119"/>
      <c r="E95" s="121"/>
      <c r="F95" s="121"/>
      <c r="G95" s="121"/>
      <c r="H95" s="188"/>
      <c r="I95" s="386"/>
      <c r="J95" s="387"/>
      <c r="K95" s="388"/>
      <c r="L95" s="385"/>
      <c r="N95" s="378"/>
    </row>
    <row r="96" spans="1:14" ht="15" customHeight="1">
      <c r="A96" s="53"/>
      <c r="B96" s="188"/>
      <c r="C96" s="385"/>
      <c r="D96" s="119"/>
      <c r="E96" s="121"/>
      <c r="F96" s="121"/>
      <c r="G96" s="121"/>
      <c r="H96" s="188"/>
      <c r="I96" s="386"/>
      <c r="J96" s="387"/>
      <c r="K96" s="388">
        <f>IF(J96="",0,INT($I96*$J96))</f>
        <v>0</v>
      </c>
      <c r="L96" s="385"/>
      <c r="N96" s="378"/>
    </row>
    <row r="97" spans="1:14" ht="15" customHeight="1">
      <c r="A97" s="52"/>
      <c r="B97" s="188"/>
      <c r="C97" s="121"/>
      <c r="D97" s="119"/>
      <c r="E97" s="121"/>
      <c r="F97" s="121"/>
      <c r="G97" s="121"/>
      <c r="H97" s="188"/>
      <c r="I97" s="389"/>
      <c r="J97" s="390"/>
      <c r="K97" s="388"/>
      <c r="L97" s="385"/>
      <c r="N97" s="378"/>
    </row>
    <row r="98" spans="1:14" ht="15" customHeight="1">
      <c r="A98" s="53"/>
      <c r="B98" s="188"/>
      <c r="C98" s="391"/>
      <c r="D98" s="128"/>
      <c r="E98" s="121"/>
      <c r="F98" s="121"/>
      <c r="G98" s="121"/>
      <c r="H98" s="188"/>
      <c r="I98" s="389"/>
      <c r="J98" s="390"/>
      <c r="K98" s="388">
        <f>IF(J98="",0,INT($I98*$J98))</f>
        <v>0</v>
      </c>
      <c r="L98" s="385"/>
      <c r="N98" s="378"/>
    </row>
    <row r="99" spans="1:14">
      <c r="N99" s="378"/>
    </row>
    <row r="100" spans="1:14">
      <c r="N100" s="378"/>
    </row>
    <row r="101" spans="1:14">
      <c r="N101" s="378"/>
    </row>
    <row r="102" spans="1:14">
      <c r="N102" s="378"/>
    </row>
    <row r="103" spans="1:14">
      <c r="N103" s="378"/>
    </row>
    <row r="104" spans="1:14">
      <c r="N104" s="378"/>
    </row>
    <row r="105" spans="1:14">
      <c r="N105" s="378"/>
    </row>
    <row r="106" spans="1:14">
      <c r="N106" s="378"/>
    </row>
    <row r="107" spans="1:14">
      <c r="N107" s="378"/>
    </row>
    <row r="108" spans="1:14">
      <c r="N108" s="378"/>
    </row>
    <row r="109" spans="1:14">
      <c r="N109" s="378"/>
    </row>
    <row r="110" spans="1:14">
      <c r="N110" s="378"/>
    </row>
    <row r="111" spans="1:14">
      <c r="N111" s="378"/>
    </row>
    <row r="112" spans="1:14">
      <c r="N112" s="378"/>
    </row>
    <row r="113" spans="14:14">
      <c r="N113" s="378"/>
    </row>
    <row r="114" spans="14:14">
      <c r="N114" s="378"/>
    </row>
    <row r="115" spans="14:14">
      <c r="N115" s="378"/>
    </row>
    <row r="116" spans="14:14">
      <c r="N116" s="378"/>
    </row>
    <row r="117" spans="14:14">
      <c r="N117" s="378"/>
    </row>
    <row r="118" spans="14:14">
      <c r="N118" s="378"/>
    </row>
    <row r="119" spans="14:14">
      <c r="N119" s="378"/>
    </row>
    <row r="120" spans="14:14">
      <c r="N120" s="378"/>
    </row>
    <row r="121" spans="14:14">
      <c r="N121" s="378"/>
    </row>
    <row r="122" spans="14:14">
      <c r="N122" s="378"/>
    </row>
    <row r="123" spans="14:14">
      <c r="N123" s="378"/>
    </row>
    <row r="124" spans="14:14">
      <c r="N124" s="378"/>
    </row>
    <row r="125" spans="14:14">
      <c r="N125" s="378"/>
    </row>
    <row r="126" spans="14:14">
      <c r="N126" s="378"/>
    </row>
    <row r="127" spans="14:14">
      <c r="N127" s="378"/>
    </row>
    <row r="128" spans="14:14">
      <c r="N128" s="378"/>
    </row>
    <row r="129" spans="14:14">
      <c r="N129" s="378"/>
    </row>
    <row r="130" spans="14:14">
      <c r="N130" s="378"/>
    </row>
    <row r="131" spans="14:14">
      <c r="N131" s="378"/>
    </row>
    <row r="132" spans="14:14">
      <c r="N132" s="378"/>
    </row>
    <row r="133" spans="14:14">
      <c r="N133" s="378"/>
    </row>
    <row r="134" spans="14:14">
      <c r="N134" s="378"/>
    </row>
    <row r="135" spans="14:14">
      <c r="N135" s="378"/>
    </row>
    <row r="136" spans="14:14">
      <c r="N136" s="378"/>
    </row>
    <row r="137" spans="14:14">
      <c r="N137" s="378"/>
    </row>
    <row r="138" spans="14:14">
      <c r="N138" s="378"/>
    </row>
    <row r="139" spans="14:14">
      <c r="N139" s="378"/>
    </row>
    <row r="140" spans="14:14">
      <c r="N140" s="378"/>
    </row>
    <row r="141" spans="14:14">
      <c r="N141" s="378"/>
    </row>
    <row r="142" spans="14:14">
      <c r="N142" s="378"/>
    </row>
    <row r="143" spans="14:14">
      <c r="N143" s="378"/>
    </row>
    <row r="144" spans="14:14">
      <c r="N144" s="378"/>
    </row>
    <row r="145" spans="14:14">
      <c r="N145" s="378"/>
    </row>
    <row r="146" spans="14:14">
      <c r="N146" s="378"/>
    </row>
    <row r="147" spans="14:14">
      <c r="N147" s="378"/>
    </row>
    <row r="148" spans="14:14">
      <c r="N148" s="378"/>
    </row>
    <row r="149" spans="14:14">
      <c r="N149" s="378"/>
    </row>
    <row r="150" spans="14:14">
      <c r="N150" s="378"/>
    </row>
    <row r="151" spans="14:14">
      <c r="N151" s="378"/>
    </row>
    <row r="152" spans="14:14">
      <c r="N152" s="378"/>
    </row>
    <row r="153" spans="14:14">
      <c r="N153" s="378"/>
    </row>
    <row r="154" spans="14:14">
      <c r="N154" s="378"/>
    </row>
    <row r="155" spans="14:14">
      <c r="N155" s="378"/>
    </row>
    <row r="156" spans="14:14">
      <c r="N156" s="378"/>
    </row>
    <row r="157" spans="14:14">
      <c r="N157" s="378"/>
    </row>
    <row r="158" spans="14:14">
      <c r="N158" s="378"/>
    </row>
    <row r="159" spans="14:14">
      <c r="N159" s="378"/>
    </row>
    <row r="160" spans="14:14">
      <c r="N160" s="378"/>
    </row>
    <row r="161" spans="14:14">
      <c r="N161" s="378"/>
    </row>
    <row r="162" spans="14:14">
      <c r="N162" s="378"/>
    </row>
    <row r="163" spans="14:14">
      <c r="N163" s="378"/>
    </row>
    <row r="164" spans="14:14">
      <c r="N164" s="378"/>
    </row>
    <row r="165" spans="14:14">
      <c r="N165" s="378"/>
    </row>
    <row r="166" spans="14:14">
      <c r="N166" s="378"/>
    </row>
    <row r="167" spans="14:14">
      <c r="N167" s="378"/>
    </row>
    <row r="168" spans="14:14">
      <c r="N168" s="378"/>
    </row>
    <row r="169" spans="14:14">
      <c r="N169" s="378"/>
    </row>
    <row r="170" spans="14:14">
      <c r="N170" s="378"/>
    </row>
    <row r="171" spans="14:14">
      <c r="N171" s="378"/>
    </row>
    <row r="172" spans="14:14">
      <c r="N172" s="378"/>
    </row>
    <row r="173" spans="14:14">
      <c r="N173" s="378"/>
    </row>
    <row r="174" spans="14:14">
      <c r="N174" s="378"/>
    </row>
    <row r="175" spans="14:14">
      <c r="N175" s="378"/>
    </row>
    <row r="176" spans="14:14">
      <c r="N176" s="378"/>
    </row>
    <row r="177" spans="14:14">
      <c r="N177" s="378"/>
    </row>
    <row r="178" spans="14:14">
      <c r="N178" s="378"/>
    </row>
    <row r="179" spans="14:14">
      <c r="N179" s="378"/>
    </row>
    <row r="180" spans="14:14">
      <c r="N180" s="378"/>
    </row>
    <row r="181" spans="14:14">
      <c r="N181" s="378"/>
    </row>
    <row r="182" spans="14:14">
      <c r="N182" s="378"/>
    </row>
    <row r="183" spans="14:14">
      <c r="N183" s="378"/>
    </row>
    <row r="184" spans="14:14">
      <c r="N184" s="378"/>
    </row>
    <row r="185" spans="14:14">
      <c r="N185" s="378"/>
    </row>
    <row r="186" spans="14:14">
      <c r="N186" s="378"/>
    </row>
    <row r="187" spans="14:14">
      <c r="N187" s="378"/>
    </row>
    <row r="188" spans="14:14">
      <c r="N188" s="378"/>
    </row>
    <row r="189" spans="14:14">
      <c r="N189" s="378"/>
    </row>
    <row r="190" spans="14:14">
      <c r="N190" s="378"/>
    </row>
    <row r="191" spans="14:14">
      <c r="N191" s="378"/>
    </row>
    <row r="192" spans="14:14">
      <c r="N192" s="378"/>
    </row>
    <row r="193" spans="14:14">
      <c r="N193" s="378"/>
    </row>
    <row r="194" spans="14:14">
      <c r="N194" s="378"/>
    </row>
  </sheetData>
  <mergeCells count="8">
    <mergeCell ref="K1:K2"/>
    <mergeCell ref="L1:L2"/>
    <mergeCell ref="B1:D2"/>
    <mergeCell ref="E1:E2"/>
    <mergeCell ref="G1:G2"/>
    <mergeCell ref="H1:H2"/>
    <mergeCell ref="I1:I2"/>
    <mergeCell ref="J1:J2"/>
  </mergeCells>
  <phoneticPr fontId="2"/>
  <conditionalFormatting sqref="A3:A98">
    <cfRule type="cellIs" dxfId="459" priority="62" stopIfTrue="1" operator="between">
      <formula>0.9999</formula>
      <formula>1.0001</formula>
    </cfRule>
  </conditionalFormatting>
  <conditionalFormatting sqref="J8:K8">
    <cfRule type="expression" dxfId="458" priority="14" stopIfTrue="1">
      <formula>ISERROR(J8)</formula>
    </cfRule>
  </conditionalFormatting>
  <conditionalFormatting sqref="J10:K10">
    <cfRule type="expression" dxfId="457" priority="13" stopIfTrue="1">
      <formula>ISERROR(J10)</formula>
    </cfRule>
  </conditionalFormatting>
  <conditionalFormatting sqref="J12:K12">
    <cfRule type="expression" dxfId="456" priority="12" stopIfTrue="1">
      <formula>ISERROR(J12)</formula>
    </cfRule>
  </conditionalFormatting>
  <conditionalFormatting sqref="J14:K14">
    <cfRule type="expression" dxfId="455" priority="11" stopIfTrue="1">
      <formula>ISERROR(J14)</formula>
    </cfRule>
  </conditionalFormatting>
  <conditionalFormatting sqref="J16:K16">
    <cfRule type="expression" dxfId="454" priority="58" stopIfTrue="1">
      <formula>ISERROR(J16)</formula>
    </cfRule>
  </conditionalFormatting>
  <conditionalFormatting sqref="J18:K18">
    <cfRule type="expression" dxfId="453" priority="57" stopIfTrue="1">
      <formula>ISERROR(J18)</formula>
    </cfRule>
  </conditionalFormatting>
  <conditionalFormatting sqref="J20:K20">
    <cfRule type="expression" dxfId="452" priority="56" stopIfTrue="1">
      <formula>ISERROR(J20)</formula>
    </cfRule>
  </conditionalFormatting>
  <conditionalFormatting sqref="J22:K22">
    <cfRule type="expression" dxfId="451" priority="55" stopIfTrue="1">
      <formula>ISERROR(J22)</formula>
    </cfRule>
  </conditionalFormatting>
  <conditionalFormatting sqref="J24:K24">
    <cfRule type="expression" dxfId="450" priority="54" stopIfTrue="1">
      <formula>ISERROR(J24)</formula>
    </cfRule>
  </conditionalFormatting>
  <conditionalFormatting sqref="J26:K26">
    <cfRule type="expression" dxfId="449" priority="53" stopIfTrue="1">
      <formula>ISERROR(J26)</formula>
    </cfRule>
  </conditionalFormatting>
  <conditionalFormatting sqref="J28:K28">
    <cfRule type="expression" dxfId="448" priority="52" stopIfTrue="1">
      <formula>ISERROR(J28)</formula>
    </cfRule>
  </conditionalFormatting>
  <conditionalFormatting sqref="J30:K30">
    <cfRule type="expression" dxfId="447" priority="51" stopIfTrue="1">
      <formula>ISERROR(J30)</formula>
    </cfRule>
  </conditionalFormatting>
  <conditionalFormatting sqref="J32:K32">
    <cfRule type="expression" dxfId="446" priority="50" stopIfTrue="1">
      <formula>ISERROR(J32)</formula>
    </cfRule>
  </conditionalFormatting>
  <conditionalFormatting sqref="J36:K36">
    <cfRule type="expression" dxfId="445" priority="48" stopIfTrue="1">
      <formula>ISERROR(J36)</formula>
    </cfRule>
  </conditionalFormatting>
  <conditionalFormatting sqref="J38:K38 J40:K40 J42:K42 J44:K44 J46:K46 J48:K48 J50:K50 J52:K52 J54:K54 J56:K56 J58:K58 J60:K60 J62:K62 J64:K64 J66:K66">
    <cfRule type="expression" dxfId="444" priority="4" stopIfTrue="1">
      <formula>ISERROR(J38)</formula>
    </cfRule>
  </conditionalFormatting>
  <conditionalFormatting sqref="J68:K68">
    <cfRule type="expression" dxfId="443" priority="35" stopIfTrue="1">
      <formula>ISERROR(J68)</formula>
    </cfRule>
  </conditionalFormatting>
  <conditionalFormatting sqref="J70:K70">
    <cfRule type="expression" dxfId="442" priority="34" stopIfTrue="1">
      <formula>ISERROR(J70)</formula>
    </cfRule>
  </conditionalFormatting>
  <conditionalFormatting sqref="J72:K72">
    <cfRule type="expression" dxfId="441" priority="33" stopIfTrue="1">
      <formula>ISERROR(J72)</formula>
    </cfRule>
  </conditionalFormatting>
  <conditionalFormatting sqref="J74:K74">
    <cfRule type="expression" dxfId="440" priority="32" stopIfTrue="1">
      <formula>ISERROR(J74)</formula>
    </cfRule>
  </conditionalFormatting>
  <conditionalFormatting sqref="J76:K76">
    <cfRule type="expression" dxfId="439" priority="31" stopIfTrue="1">
      <formula>ISERROR(J76)</formula>
    </cfRule>
  </conditionalFormatting>
  <conditionalFormatting sqref="J78:K78">
    <cfRule type="expression" dxfId="438" priority="30" stopIfTrue="1">
      <formula>ISERROR(J78)</formula>
    </cfRule>
  </conditionalFormatting>
  <conditionalFormatting sqref="J80:K80">
    <cfRule type="expression" dxfId="437" priority="29" stopIfTrue="1">
      <formula>ISERROR(J80)</formula>
    </cfRule>
  </conditionalFormatting>
  <conditionalFormatting sqref="J82:K82">
    <cfRule type="expression" dxfId="436" priority="28" stopIfTrue="1">
      <formula>ISERROR(J82)</formula>
    </cfRule>
  </conditionalFormatting>
  <conditionalFormatting sqref="J84:K84">
    <cfRule type="expression" dxfId="435" priority="27" stopIfTrue="1">
      <formula>ISERROR(J84)</formula>
    </cfRule>
  </conditionalFormatting>
  <conditionalFormatting sqref="J86:K86">
    <cfRule type="expression" dxfId="434" priority="26" stopIfTrue="1">
      <formula>ISERROR(J86)</formula>
    </cfRule>
  </conditionalFormatting>
  <conditionalFormatting sqref="J88:K88">
    <cfRule type="expression" dxfId="433" priority="25" stopIfTrue="1">
      <formula>ISERROR(J88)</formula>
    </cfRule>
  </conditionalFormatting>
  <conditionalFormatting sqref="J90:K90">
    <cfRule type="expression" dxfId="432" priority="24" stopIfTrue="1">
      <formula>ISERROR(J90)</formula>
    </cfRule>
  </conditionalFormatting>
  <conditionalFormatting sqref="J92:K92">
    <cfRule type="expression" dxfId="431" priority="23" stopIfTrue="1">
      <formula>ISERROR(J92)</formula>
    </cfRule>
  </conditionalFormatting>
  <conditionalFormatting sqref="J94:K94">
    <cfRule type="expression" dxfId="430" priority="22" stopIfTrue="1">
      <formula>ISERROR(J94)</formula>
    </cfRule>
  </conditionalFormatting>
  <conditionalFormatting sqref="J96:K96">
    <cfRule type="expression" dxfId="429" priority="21" stopIfTrue="1">
      <formula>ISERROR(J96)</formula>
    </cfRule>
  </conditionalFormatting>
  <conditionalFormatting sqref="J11:L11">
    <cfRule type="expression" dxfId="428" priority="19" stopIfTrue="1">
      <formula>ISERROR(J11)</formula>
    </cfRule>
  </conditionalFormatting>
  <conditionalFormatting sqref="K6">
    <cfRule type="expression" dxfId="427" priority="75" stopIfTrue="1">
      <formula>ISERROR(K6)</formula>
    </cfRule>
  </conditionalFormatting>
  <conditionalFormatting sqref="K34">
    <cfRule type="expression" dxfId="426" priority="49" stopIfTrue="1">
      <formula>ISERROR(K34)</formula>
    </cfRule>
  </conditionalFormatting>
  <conditionalFormatting sqref="K98">
    <cfRule type="expression" dxfId="425" priority="20" stopIfTrue="1">
      <formula>ISERROR(K98)</formula>
    </cfRule>
  </conditionalFormatting>
  <conditionalFormatting sqref="L5">
    <cfRule type="expression" dxfId="424" priority="74" stopIfTrue="1">
      <formula>ISERROR(L5)</formula>
    </cfRule>
  </conditionalFormatting>
  <conditionalFormatting sqref="L7">
    <cfRule type="expression" dxfId="423" priority="61" stopIfTrue="1">
      <formula>ISERROR(L7)</formula>
    </cfRule>
  </conditionalFormatting>
  <conditionalFormatting sqref="L9">
    <cfRule type="expression" dxfId="422" priority="60" stopIfTrue="1">
      <formula>ISERROR(L9)</formula>
    </cfRule>
  </conditionalFormatting>
  <conditionalFormatting sqref="L13">
    <cfRule type="expression" dxfId="421" priority="64" stopIfTrue="1">
      <formula>ISERROR(L13)</formula>
    </cfRule>
  </conditionalFormatting>
  <conditionalFormatting sqref="L15">
    <cfRule type="expression" dxfId="420" priority="69" stopIfTrue="1">
      <formula>ISERROR(L15)</formula>
    </cfRule>
  </conditionalFormatting>
  <conditionalFormatting sqref="L17">
    <cfRule type="expression" dxfId="419" priority="68" stopIfTrue="1">
      <formula>ISERROR(L17)</formula>
    </cfRule>
  </conditionalFormatting>
  <conditionalFormatting sqref="L19">
    <cfRule type="expression" dxfId="418" priority="59" stopIfTrue="1">
      <formula>ISERROR(L19)</formula>
    </cfRule>
  </conditionalFormatting>
  <conditionalFormatting sqref="L21 L23 L25 L27 L29 L31 L35 L43 L45 L47 L49 L51 L53 L55 L57 L59 L61 L63 K67:L67 L69 L71 L73 L75 L77 L79 L81 L83 L85 L87 L89 L91 L93 K95:L95">
    <cfRule type="expression" dxfId="417" priority="76" stopIfTrue="1">
      <formula>ISERROR(K21)</formula>
    </cfRule>
  </conditionalFormatting>
  <conditionalFormatting sqref="L37 L39 L41">
    <cfRule type="expression" dxfId="416" priority="3" stopIfTrue="1">
      <formula>ISERROR(L37)</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2" manualBreakCount="2">
    <brk id="34" min="1" max="11" man="1"/>
    <brk id="66" min="1" max="11"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B8731-AD2A-4647-8BF4-F167897C0910}">
  <dimension ref="A1:N194"/>
  <sheetViews>
    <sheetView showGridLines="0" showZeros="0" view="pageBreakPreview" zoomScale="87" zoomScaleNormal="80" zoomScaleSheetLayoutView="87" workbookViewId="0">
      <pane ySplit="4" topLeftCell="A5" activePane="bottomLeft" state="frozenSplit"/>
      <selection activeCell="H32" sqref="H32"/>
      <selection pane="bottomLeft" activeCell="U29" sqref="U2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8.375" style="1"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68</v>
      </c>
      <c r="C4" s="85" t="s">
        <v>98</v>
      </c>
      <c r="D4" s="30"/>
      <c r="E4" s="29" t="s">
        <v>99</v>
      </c>
      <c r="F4" s="30"/>
      <c r="G4" s="31"/>
      <c r="H4" s="65"/>
      <c r="I4" s="66"/>
      <c r="J4" s="67"/>
      <c r="K4" s="68"/>
      <c r="L4" s="69"/>
      <c r="N4" s="376"/>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1106</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68</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28" t="s">
        <v>1107</v>
      </c>
      <c r="C36" s="72" t="s">
        <v>692</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1108</v>
      </c>
      <c r="D38" s="83"/>
      <c r="E38" s="29" t="s">
        <v>1109</v>
      </c>
      <c r="F38" s="30"/>
      <c r="G38" s="31"/>
      <c r="H38" s="28" t="s">
        <v>706</v>
      </c>
      <c r="I38" s="66">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869</v>
      </c>
      <c r="D40" s="83"/>
      <c r="E40" s="29" t="s">
        <v>1110</v>
      </c>
      <c r="F40" s="30"/>
      <c r="G40" s="31"/>
      <c r="H40" s="28" t="s">
        <v>271</v>
      </c>
      <c r="I40" s="66">
        <v>6</v>
      </c>
      <c r="J40" s="67"/>
      <c r="K40" s="68"/>
      <c r="L40" s="200"/>
      <c r="N40" s="378"/>
    </row>
    <row r="41" spans="1:14" ht="15" customHeight="1">
      <c r="A41" s="52"/>
      <c r="B41" s="24"/>
      <c r="C41" s="25"/>
      <c r="D41" s="82"/>
      <c r="E41" s="25"/>
      <c r="F41" s="26"/>
      <c r="G41" s="27"/>
      <c r="H41" s="24"/>
      <c r="I41" s="59"/>
      <c r="J41" s="138"/>
      <c r="K41" s="61"/>
      <c r="L41" s="62"/>
      <c r="N41" s="378"/>
    </row>
    <row r="42" spans="1:14" ht="15" customHeight="1">
      <c r="A42" s="53"/>
      <c r="B42" s="28"/>
      <c r="C42" s="72" t="s">
        <v>869</v>
      </c>
      <c r="D42" s="83"/>
      <c r="E42" s="29" t="s">
        <v>1111</v>
      </c>
      <c r="F42" s="30"/>
      <c r="G42" s="31"/>
      <c r="H42" s="28" t="s">
        <v>271</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t="s">
        <v>893</v>
      </c>
      <c r="D44" s="83"/>
      <c r="E44" s="29" t="s">
        <v>894</v>
      </c>
      <c r="F44" s="30"/>
      <c r="G44" s="31"/>
      <c r="H44" s="28" t="s">
        <v>895</v>
      </c>
      <c r="I44" s="66">
        <v>2</v>
      </c>
      <c r="J44" s="67"/>
      <c r="K44" s="68"/>
      <c r="L44" s="200"/>
      <c r="N44" s="378"/>
    </row>
    <row r="45" spans="1:14" ht="15" customHeight="1">
      <c r="A45" s="52"/>
      <c r="B45" s="24"/>
      <c r="C45" s="25"/>
      <c r="D45" s="82"/>
      <c r="E45" s="25"/>
      <c r="F45" s="26"/>
      <c r="G45" s="27"/>
      <c r="H45" s="24"/>
      <c r="I45" s="59"/>
      <c r="J45" s="138"/>
      <c r="K45" s="61"/>
      <c r="L45" s="62"/>
      <c r="N45" s="378"/>
    </row>
    <row r="46" spans="1:14" ht="15" customHeight="1">
      <c r="A46" s="53"/>
      <c r="B46" s="28"/>
      <c r="C46" s="72" t="s">
        <v>893</v>
      </c>
      <c r="D46" s="83"/>
      <c r="E46" s="29" t="s">
        <v>896</v>
      </c>
      <c r="F46" s="30"/>
      <c r="G46" s="31"/>
      <c r="H46" s="28" t="s">
        <v>895</v>
      </c>
      <c r="I46" s="66">
        <v>1</v>
      </c>
      <c r="J46" s="67"/>
      <c r="K46" s="68"/>
      <c r="L46" s="200"/>
      <c r="N46" s="378"/>
    </row>
    <row r="47" spans="1:14" ht="15" customHeight="1">
      <c r="A47" s="52"/>
      <c r="B47" s="24"/>
      <c r="C47" s="25"/>
      <c r="D47" s="82"/>
      <c r="E47" s="25"/>
      <c r="F47" s="26"/>
      <c r="G47" s="27"/>
      <c r="H47" s="24"/>
      <c r="I47" s="59"/>
      <c r="J47" s="138"/>
      <c r="K47" s="61"/>
      <c r="L47" s="62"/>
      <c r="N47" s="378"/>
    </row>
    <row r="48" spans="1:14" ht="15" customHeight="1">
      <c r="A48" s="53"/>
      <c r="B48" s="28"/>
      <c r="C48" s="72" t="s">
        <v>906</v>
      </c>
      <c r="D48" s="83"/>
      <c r="E48" s="29" t="s">
        <v>1073</v>
      </c>
      <c r="F48" s="30"/>
      <c r="G48" s="31"/>
      <c r="H48" s="28" t="s">
        <v>895</v>
      </c>
      <c r="I48" s="66">
        <v>4</v>
      </c>
      <c r="J48" s="67"/>
      <c r="K48" s="68"/>
      <c r="L48" s="200"/>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28" t="s">
        <v>1107</v>
      </c>
      <c r="C66" s="169" t="s">
        <v>702</v>
      </c>
      <c r="D66" s="84"/>
      <c r="E66" s="29"/>
      <c r="F66" s="30"/>
      <c r="G66" s="31"/>
      <c r="H66" s="28"/>
      <c r="I66" s="80"/>
      <c r="J66" s="67"/>
      <c r="K66" s="68"/>
      <c r="L66" s="69"/>
      <c r="N66" s="378"/>
    </row>
    <row r="67" spans="1:14" ht="15" customHeight="1">
      <c r="A67" s="52"/>
      <c r="B67" s="24"/>
      <c r="C67" s="25"/>
      <c r="D67" s="82"/>
      <c r="E67" s="25"/>
      <c r="F67" s="26"/>
      <c r="G67" s="27"/>
      <c r="H67" s="24"/>
      <c r="I67" s="59"/>
      <c r="J67" s="138"/>
      <c r="K67" s="61"/>
      <c r="L67" s="62"/>
      <c r="N67" s="378"/>
    </row>
    <row r="68" spans="1:14" ht="15" customHeight="1">
      <c r="A68" s="53"/>
      <c r="B68" s="28" t="s">
        <v>1112</v>
      </c>
      <c r="C68" s="72" t="s">
        <v>1106</v>
      </c>
      <c r="D68" s="83"/>
      <c r="E68" s="29"/>
      <c r="F68" s="30"/>
      <c r="G68" s="31"/>
      <c r="H68" s="28"/>
      <c r="I68" s="66"/>
      <c r="J68" s="67"/>
      <c r="K68" s="68"/>
      <c r="L68" s="69"/>
      <c r="N68" s="378"/>
    </row>
    <row r="69" spans="1:14" ht="15" customHeight="1">
      <c r="A69" s="52"/>
      <c r="B69" s="24"/>
      <c r="C69" s="25"/>
      <c r="D69" s="82"/>
      <c r="E69" s="25"/>
      <c r="F69" s="26"/>
      <c r="G69" s="27"/>
      <c r="H69" s="24"/>
      <c r="I69" s="59"/>
      <c r="J69" s="138"/>
      <c r="K69" s="61"/>
      <c r="L69" s="62"/>
      <c r="N69" s="378"/>
    </row>
    <row r="70" spans="1:14" ht="15" customHeight="1">
      <c r="A70" s="53"/>
      <c r="B70" s="28"/>
      <c r="C70" s="72"/>
      <c r="D70" s="83"/>
      <c r="E70" s="29"/>
      <c r="F70" s="30"/>
      <c r="G70" s="31"/>
      <c r="H70" s="28"/>
      <c r="I70" s="66"/>
      <c r="J70" s="67"/>
      <c r="K70" s="68"/>
      <c r="L70" s="69"/>
      <c r="N70" s="378"/>
    </row>
    <row r="71" spans="1:14" ht="15" customHeight="1">
      <c r="A71" s="52"/>
      <c r="B71" s="24"/>
      <c r="C71" s="25"/>
      <c r="D71" s="82"/>
      <c r="E71" s="25"/>
      <c r="F71" s="26"/>
      <c r="G71" s="27"/>
      <c r="H71" s="24"/>
      <c r="I71" s="59"/>
      <c r="J71" s="138"/>
      <c r="K71" s="61"/>
      <c r="L71" s="62"/>
      <c r="N71" s="378"/>
    </row>
    <row r="72" spans="1:14" ht="15" customHeight="1">
      <c r="A72" s="53"/>
      <c r="B72" s="28"/>
      <c r="C72" s="72" t="s">
        <v>1113</v>
      </c>
      <c r="D72" s="83"/>
      <c r="E72" s="29" t="s">
        <v>1114</v>
      </c>
      <c r="F72" s="30"/>
      <c r="G72" s="31"/>
      <c r="H72" s="28" t="s">
        <v>271</v>
      </c>
      <c r="I72" s="66">
        <v>3</v>
      </c>
      <c r="J72" s="67"/>
      <c r="K72" s="68"/>
      <c r="L72" s="200"/>
      <c r="N72" s="378"/>
    </row>
    <row r="73" spans="1:14" ht="15" customHeight="1">
      <c r="A73" s="52"/>
      <c r="B73" s="24"/>
      <c r="C73" s="25"/>
      <c r="D73" s="82"/>
      <c r="E73" s="25"/>
      <c r="F73" s="26"/>
      <c r="G73" s="27"/>
      <c r="H73" s="24"/>
      <c r="I73" s="59"/>
      <c r="J73" s="138"/>
      <c r="K73" s="139"/>
      <c r="L73" s="62"/>
      <c r="N73" s="378"/>
    </row>
    <row r="74" spans="1:14" ht="15" customHeight="1">
      <c r="A74" s="53"/>
      <c r="B74" s="28"/>
      <c r="C74" s="72" t="s">
        <v>1113</v>
      </c>
      <c r="D74" s="83"/>
      <c r="E74" s="29" t="s">
        <v>1115</v>
      </c>
      <c r="F74" s="30"/>
      <c r="G74" s="31"/>
      <c r="H74" s="28" t="s">
        <v>271</v>
      </c>
      <c r="I74" s="66">
        <v>1</v>
      </c>
      <c r="J74" s="67"/>
      <c r="K74" s="149"/>
      <c r="L74" s="200"/>
      <c r="N74" s="378"/>
    </row>
    <row r="75" spans="1:14" ht="15" customHeight="1">
      <c r="A75" s="52"/>
      <c r="B75" s="24"/>
      <c r="C75" s="25"/>
      <c r="D75" s="82"/>
      <c r="E75" s="25"/>
      <c r="F75" s="26"/>
      <c r="G75" s="27"/>
      <c r="H75" s="24"/>
      <c r="I75" s="59"/>
      <c r="J75" s="138"/>
      <c r="K75" s="61"/>
      <c r="L75" s="62"/>
      <c r="N75" s="378"/>
    </row>
    <row r="76" spans="1:14" ht="15" customHeight="1">
      <c r="A76" s="53"/>
      <c r="B76" s="28"/>
      <c r="C76" s="72" t="s">
        <v>1116</v>
      </c>
      <c r="D76" s="83"/>
      <c r="E76" s="29" t="s">
        <v>1117</v>
      </c>
      <c r="F76" s="30"/>
      <c r="G76" s="31"/>
      <c r="H76" s="28" t="s">
        <v>706</v>
      </c>
      <c r="I76" s="66">
        <v>1</v>
      </c>
      <c r="J76" s="67"/>
      <c r="K76" s="68"/>
      <c r="L76" s="200"/>
      <c r="N76" s="378"/>
    </row>
    <row r="77" spans="1:14" ht="15" customHeight="1">
      <c r="A77" s="52"/>
      <c r="B77" s="24"/>
      <c r="C77" s="25"/>
      <c r="D77" s="82"/>
      <c r="E77" s="25"/>
      <c r="F77" s="26"/>
      <c r="G77" s="27"/>
      <c r="H77" s="24"/>
      <c r="I77" s="59"/>
      <c r="J77" s="138"/>
      <c r="K77" s="61"/>
      <c r="L77" s="62"/>
      <c r="N77" s="378"/>
    </row>
    <row r="78" spans="1:14" ht="15" customHeight="1">
      <c r="A78" s="53"/>
      <c r="B78" s="28"/>
      <c r="C78" s="72" t="s">
        <v>1118</v>
      </c>
      <c r="D78" s="83"/>
      <c r="E78" s="29" t="s">
        <v>1117</v>
      </c>
      <c r="F78" s="30"/>
      <c r="G78" s="31"/>
      <c r="H78" s="28" t="s">
        <v>706</v>
      </c>
      <c r="I78" s="66">
        <v>1</v>
      </c>
      <c r="J78" s="67"/>
      <c r="K78" s="68"/>
      <c r="L78" s="200"/>
      <c r="N78" s="378"/>
    </row>
    <row r="79" spans="1:14" ht="15" customHeight="1">
      <c r="A79" s="52"/>
      <c r="B79" s="24"/>
      <c r="C79" s="25"/>
      <c r="D79" s="82"/>
      <c r="E79" s="25"/>
      <c r="F79" s="26"/>
      <c r="G79" s="27"/>
      <c r="H79" s="24"/>
      <c r="I79" s="59"/>
      <c r="J79" s="138"/>
      <c r="K79" s="61"/>
      <c r="L79" s="62"/>
      <c r="N79" s="378"/>
    </row>
    <row r="80" spans="1:14" ht="15" customHeight="1">
      <c r="A80" s="53"/>
      <c r="B80" s="28"/>
      <c r="C80" s="72" t="s">
        <v>1119</v>
      </c>
      <c r="D80" s="83"/>
      <c r="E80" s="29" t="s">
        <v>1117</v>
      </c>
      <c r="F80" s="30"/>
      <c r="G80" s="31"/>
      <c r="H80" s="28" t="s">
        <v>706</v>
      </c>
      <c r="I80" s="66">
        <v>1</v>
      </c>
      <c r="J80" s="67"/>
      <c r="K80" s="68"/>
      <c r="L80" s="200"/>
      <c r="N80" s="378"/>
    </row>
    <row r="81" spans="1:14" ht="15" customHeight="1">
      <c r="A81" s="52"/>
      <c r="B81" s="24"/>
      <c r="C81" s="25"/>
      <c r="D81" s="82"/>
      <c r="E81" s="25" t="s">
        <v>1117</v>
      </c>
      <c r="F81" s="26"/>
      <c r="G81" s="27"/>
      <c r="H81" s="24"/>
      <c r="I81" s="59"/>
      <c r="J81" s="138"/>
      <c r="K81" s="61"/>
      <c r="L81" s="62"/>
      <c r="N81" s="378"/>
    </row>
    <row r="82" spans="1:14" ht="15" customHeight="1">
      <c r="A82" s="53"/>
      <c r="B82" s="28"/>
      <c r="C82" s="72" t="s">
        <v>1120</v>
      </c>
      <c r="D82" s="83"/>
      <c r="E82" s="29" t="s">
        <v>1121</v>
      </c>
      <c r="F82" s="30"/>
      <c r="G82" s="31"/>
      <c r="H82" s="28" t="s">
        <v>706</v>
      </c>
      <c r="I82" s="66">
        <v>1</v>
      </c>
      <c r="J82" s="67"/>
      <c r="K82" s="68"/>
      <c r="L82" s="200"/>
      <c r="N82" s="378"/>
    </row>
    <row r="83" spans="1:14" ht="15" customHeight="1">
      <c r="A83" s="52"/>
      <c r="B83" s="24"/>
      <c r="C83" s="25"/>
      <c r="D83" s="82"/>
      <c r="E83" s="25"/>
      <c r="F83" s="26"/>
      <c r="G83" s="27"/>
      <c r="H83" s="24"/>
      <c r="I83" s="59"/>
      <c r="J83" s="138"/>
      <c r="K83" s="61"/>
      <c r="L83" s="62"/>
      <c r="N83" s="378"/>
    </row>
    <row r="84" spans="1:14" ht="15" customHeight="1">
      <c r="A84" s="53"/>
      <c r="B84" s="28"/>
      <c r="C84" s="72" t="s">
        <v>1122</v>
      </c>
      <c r="D84" s="83"/>
      <c r="E84" s="29" t="s">
        <v>1117</v>
      </c>
      <c r="F84" s="30"/>
      <c r="G84" s="31"/>
      <c r="H84" s="28" t="s">
        <v>706</v>
      </c>
      <c r="I84" s="66">
        <v>1</v>
      </c>
      <c r="J84" s="67"/>
      <c r="K84" s="68"/>
      <c r="L84" s="200"/>
      <c r="N84" s="378"/>
    </row>
    <row r="85" spans="1:14" ht="15" customHeight="1">
      <c r="A85" s="52"/>
      <c r="B85" s="24"/>
      <c r="C85" s="25"/>
      <c r="D85" s="82"/>
      <c r="E85" s="25"/>
      <c r="F85" s="26"/>
      <c r="G85" s="27"/>
      <c r="H85" s="24"/>
      <c r="I85" s="59"/>
      <c r="J85" s="138"/>
      <c r="K85" s="61"/>
      <c r="L85" s="62"/>
      <c r="N85" s="378"/>
    </row>
    <row r="86" spans="1:14" ht="15" customHeight="1">
      <c r="A86" s="53"/>
      <c r="B86" s="28"/>
      <c r="C86" s="72" t="s">
        <v>1123</v>
      </c>
      <c r="D86" s="83"/>
      <c r="E86" s="29" t="s">
        <v>1117</v>
      </c>
      <c r="F86" s="30"/>
      <c r="G86" s="31"/>
      <c r="H86" s="28" t="s">
        <v>706</v>
      </c>
      <c r="I86" s="66">
        <v>1</v>
      </c>
      <c r="J86" s="67"/>
      <c r="K86" s="68"/>
      <c r="L86" s="200"/>
      <c r="N86" s="378"/>
    </row>
    <row r="87" spans="1:14" ht="15" customHeight="1">
      <c r="A87" s="52"/>
      <c r="B87" s="24"/>
      <c r="C87" s="25"/>
      <c r="D87" s="82"/>
      <c r="E87" s="25"/>
      <c r="F87" s="26"/>
      <c r="G87" s="27"/>
      <c r="H87" s="24"/>
      <c r="I87" s="59"/>
      <c r="J87" s="138"/>
      <c r="K87" s="61"/>
      <c r="L87" s="62"/>
      <c r="N87" s="378"/>
    </row>
    <row r="88" spans="1:14" ht="15" customHeight="1">
      <c r="A88" s="53"/>
      <c r="B88" s="28"/>
      <c r="C88" s="72" t="s">
        <v>1124</v>
      </c>
      <c r="D88" s="83"/>
      <c r="E88" s="29" t="s">
        <v>1117</v>
      </c>
      <c r="F88" s="30"/>
      <c r="G88" s="31"/>
      <c r="H88" s="28" t="s">
        <v>706</v>
      </c>
      <c r="I88" s="66">
        <v>1</v>
      </c>
      <c r="J88" s="67"/>
      <c r="K88" s="68"/>
      <c r="L88" s="200"/>
      <c r="N88" s="378"/>
    </row>
    <row r="89" spans="1:14" ht="15" customHeight="1">
      <c r="A89" s="52"/>
      <c r="B89" s="24"/>
      <c r="C89" s="25"/>
      <c r="D89" s="82"/>
      <c r="E89" s="25"/>
      <c r="F89" s="26"/>
      <c r="G89" s="27"/>
      <c r="H89" s="24"/>
      <c r="I89" s="59"/>
      <c r="J89" s="138"/>
      <c r="K89" s="61"/>
      <c r="L89" s="62"/>
      <c r="N89" s="378"/>
    </row>
    <row r="90" spans="1:14" ht="15" customHeight="1">
      <c r="A90" s="53"/>
      <c r="B90" s="28"/>
      <c r="C90" s="72" t="s">
        <v>1125</v>
      </c>
      <c r="D90" s="83"/>
      <c r="E90" s="29" t="s">
        <v>1117</v>
      </c>
      <c r="F90" s="30"/>
      <c r="G90" s="31"/>
      <c r="H90" s="28" t="s">
        <v>706</v>
      </c>
      <c r="I90" s="66">
        <v>1</v>
      </c>
      <c r="J90" s="67"/>
      <c r="K90" s="68"/>
      <c r="L90" s="200"/>
      <c r="N90" s="378"/>
    </row>
    <row r="91" spans="1:14" ht="15" customHeight="1">
      <c r="A91" s="52"/>
      <c r="B91" s="24"/>
      <c r="C91" s="25"/>
      <c r="D91" s="82"/>
      <c r="E91" s="25" t="s">
        <v>1117</v>
      </c>
      <c r="F91" s="26"/>
      <c r="G91" s="27"/>
      <c r="H91" s="24"/>
      <c r="I91" s="59"/>
      <c r="J91" s="138"/>
      <c r="K91" s="61"/>
      <c r="L91" s="62"/>
      <c r="N91" s="378"/>
    </row>
    <row r="92" spans="1:14" ht="15" customHeight="1">
      <c r="A92" s="53"/>
      <c r="B92" s="28"/>
      <c r="C92" s="72" t="s">
        <v>1126</v>
      </c>
      <c r="D92" s="83"/>
      <c r="E92" s="29" t="s">
        <v>1127</v>
      </c>
      <c r="F92" s="30"/>
      <c r="G92" s="31"/>
      <c r="H92" s="28" t="s">
        <v>706</v>
      </c>
      <c r="I92" s="66">
        <v>1</v>
      </c>
      <c r="J92" s="67"/>
      <c r="K92" s="68"/>
      <c r="L92" s="200"/>
      <c r="N92" s="378"/>
    </row>
    <row r="93" spans="1:14" ht="15" customHeight="1">
      <c r="A93" s="52"/>
      <c r="B93" s="24"/>
      <c r="C93" s="25"/>
      <c r="D93" s="82"/>
      <c r="E93" s="25" t="s">
        <v>1117</v>
      </c>
      <c r="F93" s="26"/>
      <c r="G93" s="27"/>
      <c r="H93" s="24"/>
      <c r="I93" s="59"/>
      <c r="J93" s="138"/>
      <c r="K93" s="61"/>
      <c r="L93" s="62"/>
      <c r="N93" s="378"/>
    </row>
    <row r="94" spans="1:14" ht="15" customHeight="1">
      <c r="A94" s="53"/>
      <c r="B94" s="28"/>
      <c r="C94" s="72" t="s">
        <v>1128</v>
      </c>
      <c r="D94" s="83"/>
      <c r="E94" s="29" t="s">
        <v>1129</v>
      </c>
      <c r="F94" s="30"/>
      <c r="G94" s="31"/>
      <c r="H94" s="28" t="s">
        <v>706</v>
      </c>
      <c r="I94" s="66">
        <v>1</v>
      </c>
      <c r="J94" s="67"/>
      <c r="K94" s="68"/>
      <c r="L94" s="200"/>
      <c r="N94" s="378"/>
    </row>
    <row r="95" spans="1:14" ht="15" customHeight="1">
      <c r="A95" s="52"/>
      <c r="B95" s="24"/>
      <c r="C95" s="25"/>
      <c r="D95" s="82"/>
      <c r="E95" s="25"/>
      <c r="F95" s="26"/>
      <c r="G95" s="27"/>
      <c r="H95" s="24"/>
      <c r="I95" s="59"/>
      <c r="J95" s="138"/>
      <c r="K95" s="61"/>
      <c r="L95" s="62"/>
      <c r="N95" s="378"/>
    </row>
    <row r="96" spans="1:14" ht="15" customHeight="1">
      <c r="A96" s="53"/>
      <c r="B96" s="28"/>
      <c r="C96" s="72" t="s">
        <v>1130</v>
      </c>
      <c r="D96" s="83"/>
      <c r="E96" s="29" t="s">
        <v>1117</v>
      </c>
      <c r="F96" s="30"/>
      <c r="G96" s="31"/>
      <c r="H96" s="28" t="s">
        <v>706</v>
      </c>
      <c r="I96" s="66">
        <v>1</v>
      </c>
      <c r="J96" s="67"/>
      <c r="K96" s="68"/>
      <c r="L96" s="200"/>
      <c r="N96" s="378"/>
    </row>
    <row r="97" spans="1:14" ht="15" customHeight="1">
      <c r="A97" s="52"/>
      <c r="B97" s="24"/>
      <c r="C97" s="25"/>
      <c r="D97" s="82"/>
      <c r="E97" s="25"/>
      <c r="F97" s="26"/>
      <c r="G97" s="27"/>
      <c r="H97" s="24"/>
      <c r="I97" s="59"/>
      <c r="J97" s="138"/>
      <c r="K97" s="61"/>
      <c r="L97" s="62"/>
      <c r="N97" s="378"/>
    </row>
    <row r="98" spans="1:14" ht="15" customHeight="1">
      <c r="A98" s="53"/>
      <c r="B98" s="28"/>
      <c r="C98" s="72" t="s">
        <v>1131</v>
      </c>
      <c r="D98" s="83"/>
      <c r="E98" s="29"/>
      <c r="F98" s="30"/>
      <c r="G98" s="31"/>
      <c r="H98" s="28" t="s">
        <v>706</v>
      </c>
      <c r="I98" s="66">
        <v>1</v>
      </c>
      <c r="J98" s="67"/>
      <c r="K98" s="68"/>
      <c r="L98" s="200"/>
      <c r="N98" s="378"/>
    </row>
    <row r="99" spans="1:14" ht="15" customHeight="1">
      <c r="A99" s="52"/>
      <c r="B99" s="24"/>
      <c r="C99" s="25"/>
      <c r="D99" s="82"/>
      <c r="E99" s="25"/>
      <c r="F99" s="26"/>
      <c r="G99" s="27"/>
      <c r="H99" s="24"/>
      <c r="I99" s="59"/>
      <c r="J99" s="138"/>
      <c r="K99" s="61"/>
      <c r="L99" s="62"/>
      <c r="N99" s="378"/>
    </row>
    <row r="100" spans="1:14" ht="15" customHeight="1">
      <c r="A100" s="53"/>
      <c r="B100" s="28"/>
      <c r="C100" s="72" t="s">
        <v>1132</v>
      </c>
      <c r="D100" s="83"/>
      <c r="E100" s="29" t="s">
        <v>1133</v>
      </c>
      <c r="F100" s="30"/>
      <c r="G100" s="31"/>
      <c r="H100" s="28" t="s">
        <v>706</v>
      </c>
      <c r="I100" s="66">
        <v>1</v>
      </c>
      <c r="J100" s="67"/>
      <c r="K100" s="68"/>
      <c r="L100" s="200"/>
      <c r="N100" s="378"/>
    </row>
    <row r="101" spans="1:14" ht="15" customHeight="1">
      <c r="A101" s="52"/>
      <c r="B101" s="24"/>
      <c r="C101" s="25"/>
      <c r="D101" s="82"/>
      <c r="E101" s="25"/>
      <c r="F101" s="26"/>
      <c r="G101" s="27"/>
      <c r="H101" s="24"/>
      <c r="I101" s="59"/>
      <c r="J101" s="138"/>
      <c r="K101" s="61"/>
      <c r="L101" s="62"/>
      <c r="N101" s="378"/>
    </row>
    <row r="102" spans="1:14" ht="15" customHeight="1">
      <c r="A102" s="53"/>
      <c r="B102" s="28"/>
      <c r="C102" s="72" t="s">
        <v>1134</v>
      </c>
      <c r="D102" s="83"/>
      <c r="E102" s="29" t="s">
        <v>1135</v>
      </c>
      <c r="F102" s="30"/>
      <c r="G102" s="31"/>
      <c r="H102" s="28" t="s">
        <v>706</v>
      </c>
      <c r="I102" s="66">
        <v>1</v>
      </c>
      <c r="J102" s="67"/>
      <c r="K102" s="68"/>
      <c r="L102" s="200"/>
      <c r="N102" s="378"/>
    </row>
    <row r="103" spans="1:14" ht="15" customHeight="1">
      <c r="A103" s="52"/>
      <c r="B103" s="24"/>
      <c r="C103" s="25"/>
      <c r="D103" s="82"/>
      <c r="E103" s="25"/>
      <c r="F103" s="26"/>
      <c r="G103" s="27"/>
      <c r="H103" s="24"/>
      <c r="I103" s="59"/>
      <c r="J103" s="138"/>
      <c r="K103" s="61"/>
      <c r="L103" s="62"/>
      <c r="N103" s="378"/>
    </row>
    <row r="104" spans="1:14" ht="15" customHeight="1">
      <c r="A104" s="53"/>
      <c r="B104" s="28"/>
      <c r="C104" s="72" t="s">
        <v>1136</v>
      </c>
      <c r="D104" s="83"/>
      <c r="E104" s="29" t="s">
        <v>1135</v>
      </c>
      <c r="F104" s="30"/>
      <c r="G104" s="31"/>
      <c r="H104" s="28" t="s">
        <v>706</v>
      </c>
      <c r="I104" s="66">
        <v>1</v>
      </c>
      <c r="J104" s="67"/>
      <c r="K104" s="68"/>
      <c r="L104" s="200"/>
      <c r="N104" s="378"/>
    </row>
    <row r="105" spans="1:14" ht="15" customHeight="1">
      <c r="A105" s="52"/>
      <c r="B105" s="24"/>
      <c r="C105" s="25"/>
      <c r="D105" s="82"/>
      <c r="E105" s="25"/>
      <c r="F105" s="26"/>
      <c r="G105" s="27"/>
      <c r="H105" s="24"/>
      <c r="I105" s="59"/>
      <c r="J105" s="138"/>
      <c r="K105" s="61"/>
      <c r="L105" s="62"/>
      <c r="N105" s="378"/>
    </row>
    <row r="106" spans="1:14" ht="15" customHeight="1">
      <c r="A106" s="53"/>
      <c r="B106" s="28"/>
      <c r="C106" s="72" t="s">
        <v>1137</v>
      </c>
      <c r="D106" s="83"/>
      <c r="E106" s="29" t="s">
        <v>1138</v>
      </c>
      <c r="F106" s="30"/>
      <c r="G106" s="31"/>
      <c r="H106" s="28" t="s">
        <v>155</v>
      </c>
      <c r="I106" s="66">
        <v>319</v>
      </c>
      <c r="J106" s="67"/>
      <c r="K106" s="68"/>
      <c r="L106" s="200"/>
      <c r="N106" s="378"/>
    </row>
    <row r="107" spans="1:14" ht="15" customHeight="1">
      <c r="A107" s="52"/>
      <c r="B107" s="24"/>
      <c r="C107" s="25"/>
      <c r="D107" s="82"/>
      <c r="E107" s="25"/>
      <c r="F107" s="26"/>
      <c r="G107" s="27"/>
      <c r="H107" s="24"/>
      <c r="I107" s="59"/>
      <c r="J107" s="138"/>
      <c r="K107" s="61"/>
      <c r="L107" s="62"/>
      <c r="N107" s="378"/>
    </row>
    <row r="108" spans="1:14" ht="15" customHeight="1">
      <c r="A108" s="53"/>
      <c r="B108" s="28"/>
      <c r="C108" s="72" t="s">
        <v>1139</v>
      </c>
      <c r="D108" s="83"/>
      <c r="E108" s="29" t="s">
        <v>1140</v>
      </c>
      <c r="F108" s="30"/>
      <c r="G108" s="31"/>
      <c r="H108" s="28" t="s">
        <v>197</v>
      </c>
      <c r="I108" s="66">
        <v>1</v>
      </c>
      <c r="J108" s="67"/>
      <c r="K108" s="68"/>
      <c r="L108" s="200"/>
      <c r="N108" s="378"/>
    </row>
    <row r="109" spans="1:14" ht="15" customHeight="1">
      <c r="A109" s="52"/>
      <c r="B109" s="24"/>
      <c r="C109" s="25"/>
      <c r="D109" s="82"/>
      <c r="E109" s="25"/>
      <c r="F109" s="26"/>
      <c r="G109" s="27"/>
      <c r="H109" s="24"/>
      <c r="I109" s="59"/>
      <c r="J109" s="138"/>
      <c r="K109" s="61"/>
      <c r="L109" s="62"/>
      <c r="N109" s="378"/>
    </row>
    <row r="110" spans="1:14" ht="15" customHeight="1">
      <c r="A110" s="53"/>
      <c r="B110" s="28"/>
      <c r="C110" s="72" t="s">
        <v>1141</v>
      </c>
      <c r="D110" s="83"/>
      <c r="E110" s="29" t="s">
        <v>1142</v>
      </c>
      <c r="F110" s="30"/>
      <c r="G110" s="31"/>
      <c r="H110" s="28" t="s">
        <v>706</v>
      </c>
      <c r="I110" s="66">
        <v>11</v>
      </c>
      <c r="J110" s="67"/>
      <c r="K110" s="68"/>
      <c r="L110" s="200"/>
      <c r="N110" s="378"/>
    </row>
    <row r="111" spans="1:14" ht="15" customHeight="1">
      <c r="A111" s="52"/>
      <c r="B111" s="24"/>
      <c r="C111" s="25"/>
      <c r="D111" s="82"/>
      <c r="E111" s="25"/>
      <c r="F111" s="26"/>
      <c r="G111" s="27"/>
      <c r="H111" s="24"/>
      <c r="I111" s="59"/>
      <c r="J111" s="138"/>
      <c r="K111" s="61"/>
      <c r="L111" s="62"/>
      <c r="N111" s="378"/>
    </row>
    <row r="112" spans="1:14" ht="15" customHeight="1">
      <c r="A112" s="53"/>
      <c r="B112" s="28"/>
      <c r="C112" s="72"/>
      <c r="D112" s="83"/>
      <c r="E112" s="29"/>
      <c r="F112" s="30"/>
      <c r="G112" s="31"/>
      <c r="H112" s="28"/>
      <c r="I112" s="66"/>
      <c r="J112" s="67"/>
      <c r="K112" s="68"/>
      <c r="L112" s="69"/>
      <c r="N112" s="378"/>
    </row>
    <row r="113" spans="1:14" ht="15" customHeight="1">
      <c r="A113" s="52"/>
      <c r="B113" s="24"/>
      <c r="C113" s="25"/>
      <c r="D113" s="82"/>
      <c r="E113" s="25"/>
      <c r="F113" s="26"/>
      <c r="G113" s="27"/>
      <c r="H113" s="24"/>
      <c r="I113" s="59"/>
      <c r="J113" s="138"/>
      <c r="K113" s="61"/>
      <c r="L113" s="62"/>
      <c r="N113" s="378"/>
    </row>
    <row r="114" spans="1:14" ht="15" customHeight="1">
      <c r="A114" s="53"/>
      <c r="B114" s="28"/>
      <c r="C114" s="72"/>
      <c r="D114" s="83"/>
      <c r="E114" s="29"/>
      <c r="F114" s="30"/>
      <c r="G114" s="31"/>
      <c r="H114" s="28"/>
      <c r="I114" s="66"/>
      <c r="J114" s="67"/>
      <c r="K114" s="68"/>
      <c r="L114" s="69"/>
      <c r="N114" s="378"/>
    </row>
    <row r="115" spans="1:14" ht="15" customHeight="1">
      <c r="A115" s="52"/>
      <c r="B115" s="24"/>
      <c r="C115" s="25"/>
      <c r="D115" s="82"/>
      <c r="E115" s="25"/>
      <c r="F115" s="26"/>
      <c r="G115" s="27"/>
      <c r="H115" s="24"/>
      <c r="I115" s="59"/>
      <c r="J115" s="138"/>
      <c r="K115" s="61"/>
      <c r="L115" s="62"/>
      <c r="N115" s="378"/>
    </row>
    <row r="116" spans="1:14" ht="15" customHeight="1">
      <c r="A116" s="53"/>
      <c r="B116" s="28"/>
      <c r="C116" s="72"/>
      <c r="D116" s="83"/>
      <c r="E116" s="29"/>
      <c r="F116" s="30"/>
      <c r="G116" s="31"/>
      <c r="H116" s="28"/>
      <c r="I116" s="66"/>
      <c r="J116" s="67"/>
      <c r="K116" s="68"/>
      <c r="L116" s="69"/>
      <c r="N116" s="378"/>
    </row>
    <row r="117" spans="1:14" ht="15" customHeight="1">
      <c r="A117" s="52"/>
      <c r="B117" s="24"/>
      <c r="C117" s="25"/>
      <c r="D117" s="82"/>
      <c r="E117" s="25"/>
      <c r="F117" s="26"/>
      <c r="G117" s="27"/>
      <c r="H117" s="24"/>
      <c r="I117" s="59"/>
      <c r="J117" s="138"/>
      <c r="K117" s="61"/>
      <c r="L117" s="62"/>
      <c r="N117" s="378"/>
    </row>
    <row r="118" spans="1:14" ht="15" customHeight="1">
      <c r="A118" s="53"/>
      <c r="B118" s="28"/>
      <c r="C118" s="72"/>
      <c r="D118" s="83"/>
      <c r="E118" s="29"/>
      <c r="F118" s="30"/>
      <c r="G118" s="31"/>
      <c r="H118" s="28"/>
      <c r="I118" s="66"/>
      <c r="J118" s="67"/>
      <c r="K118" s="68"/>
      <c r="L118" s="69"/>
      <c r="N118" s="378"/>
    </row>
    <row r="119" spans="1:14" ht="15" customHeight="1">
      <c r="A119" s="52"/>
      <c r="B119" s="24"/>
      <c r="C119" s="25"/>
      <c r="D119" s="82"/>
      <c r="E119" s="25"/>
      <c r="F119" s="26"/>
      <c r="G119" s="27"/>
      <c r="H119" s="24"/>
      <c r="I119" s="59"/>
      <c r="J119" s="138"/>
      <c r="K119" s="61"/>
      <c r="L119" s="62"/>
      <c r="N119" s="378"/>
    </row>
    <row r="120" spans="1:14" ht="15" customHeight="1">
      <c r="A120" s="53"/>
      <c r="B120" s="28"/>
      <c r="C120" s="72"/>
      <c r="D120" s="83"/>
      <c r="E120" s="29"/>
      <c r="F120" s="30"/>
      <c r="G120" s="31"/>
      <c r="H120" s="28"/>
      <c r="I120" s="66"/>
      <c r="J120" s="67"/>
      <c r="K120" s="68"/>
      <c r="L120" s="69"/>
      <c r="N120" s="378"/>
    </row>
    <row r="121" spans="1:14" ht="15" customHeight="1">
      <c r="A121" s="52"/>
      <c r="B121" s="24"/>
      <c r="C121" s="25"/>
      <c r="D121" s="82"/>
      <c r="E121" s="25"/>
      <c r="F121" s="26"/>
      <c r="G121" s="27"/>
      <c r="H121" s="24"/>
      <c r="I121" s="59"/>
      <c r="J121" s="138"/>
      <c r="K121" s="61"/>
      <c r="L121" s="62"/>
      <c r="N121" s="378"/>
    </row>
    <row r="122" spans="1:14" ht="15" customHeight="1">
      <c r="A122" s="53"/>
      <c r="B122" s="28"/>
      <c r="C122" s="72"/>
      <c r="D122" s="83"/>
      <c r="E122" s="29"/>
      <c r="F122" s="30"/>
      <c r="G122" s="31"/>
      <c r="H122" s="28"/>
      <c r="I122" s="66"/>
      <c r="J122" s="67"/>
      <c r="K122" s="68"/>
      <c r="L122" s="69"/>
      <c r="N122" s="378"/>
    </row>
    <row r="123" spans="1:14" ht="15" customHeight="1">
      <c r="A123" s="52"/>
      <c r="B123" s="24"/>
      <c r="C123" s="25"/>
      <c r="D123" s="82"/>
      <c r="E123" s="25"/>
      <c r="F123" s="26"/>
      <c r="G123" s="27"/>
      <c r="H123" s="24"/>
      <c r="I123" s="59"/>
      <c r="J123" s="138"/>
      <c r="K123" s="61"/>
      <c r="L123" s="62"/>
      <c r="N123" s="378"/>
    </row>
    <row r="124" spans="1:14" ht="15" customHeight="1">
      <c r="A124" s="53"/>
      <c r="B124" s="28"/>
      <c r="C124" s="72"/>
      <c r="D124" s="83"/>
      <c r="E124" s="29"/>
      <c r="F124" s="30"/>
      <c r="G124" s="31"/>
      <c r="H124" s="28"/>
      <c r="I124" s="66"/>
      <c r="J124" s="67"/>
      <c r="K124" s="68"/>
      <c r="L124" s="69"/>
      <c r="N124" s="378"/>
    </row>
    <row r="125" spans="1:14" ht="15" customHeight="1">
      <c r="A125" s="52"/>
      <c r="B125" s="24"/>
      <c r="C125" s="25"/>
      <c r="D125" s="82"/>
      <c r="E125" s="25"/>
      <c r="F125" s="26"/>
      <c r="G125" s="27"/>
      <c r="H125" s="24"/>
      <c r="I125" s="59"/>
      <c r="J125" s="138"/>
      <c r="K125" s="61"/>
      <c r="L125" s="62"/>
      <c r="N125" s="378"/>
    </row>
    <row r="126" spans="1:14" ht="15" customHeight="1">
      <c r="A126" s="53"/>
      <c r="B126" s="28"/>
      <c r="C126" s="72"/>
      <c r="D126" s="83"/>
      <c r="E126" s="29"/>
      <c r="F126" s="30"/>
      <c r="G126" s="31"/>
      <c r="H126" s="28"/>
      <c r="I126" s="66"/>
      <c r="J126" s="67"/>
      <c r="K126" s="68"/>
      <c r="L126" s="69"/>
      <c r="N126" s="378"/>
    </row>
    <row r="127" spans="1:14" ht="15" customHeight="1">
      <c r="A127" s="52"/>
      <c r="B127" s="24"/>
      <c r="C127" s="25"/>
      <c r="D127" s="82"/>
      <c r="E127" s="25"/>
      <c r="F127" s="26"/>
      <c r="G127" s="27"/>
      <c r="H127" s="24"/>
      <c r="I127" s="59"/>
      <c r="J127" s="138"/>
      <c r="K127" s="61"/>
      <c r="L127" s="62"/>
      <c r="N127" s="378"/>
    </row>
    <row r="128" spans="1:14" ht="15" customHeight="1">
      <c r="A128" s="53"/>
      <c r="B128" s="28"/>
      <c r="C128" s="72"/>
      <c r="D128" s="83"/>
      <c r="E128" s="29"/>
      <c r="F128" s="30"/>
      <c r="G128" s="31"/>
      <c r="H128" s="28"/>
      <c r="I128" s="66"/>
      <c r="J128" s="67"/>
      <c r="K128" s="68"/>
      <c r="L128" s="69"/>
      <c r="N128" s="378"/>
    </row>
    <row r="129" spans="1:14" ht="15" customHeight="1">
      <c r="A129" s="52"/>
      <c r="B129" s="24"/>
      <c r="C129" s="25"/>
      <c r="D129" s="82"/>
      <c r="E129" s="25"/>
      <c r="F129" s="26"/>
      <c r="G129" s="27"/>
      <c r="H129" s="24"/>
      <c r="I129" s="77"/>
      <c r="J129" s="138"/>
      <c r="K129" s="61"/>
      <c r="L129" s="62"/>
      <c r="N129" s="378"/>
    </row>
    <row r="130" spans="1:14" ht="15" customHeight="1">
      <c r="A130" s="53"/>
      <c r="B130" s="28" t="s">
        <v>1112</v>
      </c>
      <c r="C130" s="169" t="s">
        <v>702</v>
      </c>
      <c r="D130" s="84"/>
      <c r="E130" s="29"/>
      <c r="F130" s="30"/>
      <c r="G130" s="31"/>
      <c r="H130" s="28"/>
      <c r="I130" s="80"/>
      <c r="J130" s="67"/>
      <c r="K130" s="68"/>
      <c r="L130" s="69"/>
      <c r="N130" s="378"/>
    </row>
    <row r="131" spans="1:14">
      <c r="N131" s="378"/>
    </row>
    <row r="132" spans="1:14">
      <c r="N132" s="378"/>
    </row>
    <row r="133" spans="1:14">
      <c r="N133" s="378"/>
    </row>
    <row r="134" spans="1:14">
      <c r="N134" s="378"/>
    </row>
    <row r="135" spans="1:14">
      <c r="N135" s="378"/>
    </row>
    <row r="136" spans="1:14">
      <c r="N136" s="378"/>
    </row>
    <row r="137" spans="1:14">
      <c r="N137" s="378"/>
    </row>
    <row r="138" spans="1:14">
      <c r="N138" s="378"/>
    </row>
    <row r="139" spans="1:14">
      <c r="N139" s="378"/>
    </row>
    <row r="140" spans="1:14">
      <c r="N140" s="378"/>
    </row>
    <row r="141" spans="1:14">
      <c r="N141" s="378"/>
    </row>
    <row r="142" spans="1:14">
      <c r="N142" s="378"/>
    </row>
    <row r="143" spans="1:14">
      <c r="N143" s="378"/>
    </row>
    <row r="144" spans="1:14">
      <c r="N144" s="378"/>
    </row>
    <row r="145" spans="14:14">
      <c r="N145" s="378"/>
    </row>
    <row r="146" spans="14:14">
      <c r="N146" s="378"/>
    </row>
    <row r="147" spans="14:14">
      <c r="N147" s="378"/>
    </row>
    <row r="148" spans="14:14">
      <c r="N148" s="378"/>
    </row>
    <row r="149" spans="14:14">
      <c r="N149" s="378"/>
    </row>
    <row r="150" spans="14:14">
      <c r="N150" s="378"/>
    </row>
    <row r="151" spans="14:14">
      <c r="N151" s="378"/>
    </row>
    <row r="152" spans="14:14">
      <c r="N152" s="378"/>
    </row>
    <row r="153" spans="14:14">
      <c r="N153" s="378"/>
    </row>
    <row r="154" spans="14:14">
      <c r="N154" s="378"/>
    </row>
    <row r="155" spans="14:14">
      <c r="N155" s="378"/>
    </row>
    <row r="156" spans="14:14">
      <c r="N156" s="378"/>
    </row>
    <row r="157" spans="14:14">
      <c r="N157" s="378"/>
    </row>
    <row r="158" spans="14:14">
      <c r="N158" s="378"/>
    </row>
    <row r="159" spans="14:14">
      <c r="N159" s="378"/>
    </row>
    <row r="160" spans="14:14">
      <c r="N160" s="378"/>
    </row>
    <row r="161" spans="14:14">
      <c r="N161" s="378"/>
    </row>
    <row r="162" spans="14:14">
      <c r="N162" s="378"/>
    </row>
    <row r="163" spans="14:14">
      <c r="N163" s="378"/>
    </row>
    <row r="164" spans="14:14">
      <c r="N164" s="378"/>
    </row>
    <row r="165" spans="14:14">
      <c r="N165" s="378"/>
    </row>
    <row r="166" spans="14:14">
      <c r="N166" s="378"/>
    </row>
    <row r="167" spans="14:14">
      <c r="N167" s="378"/>
    </row>
    <row r="168" spans="14:14">
      <c r="N168" s="378"/>
    </row>
    <row r="169" spans="14:14">
      <c r="N169" s="378"/>
    </row>
    <row r="170" spans="14:14">
      <c r="N170" s="378"/>
    </row>
    <row r="171" spans="14:14">
      <c r="N171" s="378"/>
    </row>
    <row r="172" spans="14:14">
      <c r="N172" s="378"/>
    </row>
    <row r="173" spans="14:14">
      <c r="N173" s="378"/>
    </row>
    <row r="174" spans="14:14">
      <c r="N174" s="378"/>
    </row>
    <row r="175" spans="14:14">
      <c r="N175" s="378"/>
    </row>
    <row r="176" spans="14:14">
      <c r="N176" s="378"/>
    </row>
    <row r="177" spans="14:14">
      <c r="N177" s="378"/>
    </row>
    <row r="178" spans="14:14">
      <c r="N178" s="378"/>
    </row>
    <row r="179" spans="14:14">
      <c r="N179" s="378"/>
    </row>
    <row r="180" spans="14:14">
      <c r="N180" s="378"/>
    </row>
    <row r="181" spans="14:14">
      <c r="N181" s="378"/>
    </row>
    <row r="182" spans="14:14">
      <c r="N182" s="378"/>
    </row>
    <row r="183" spans="14:14">
      <c r="N183" s="378"/>
    </row>
    <row r="184" spans="14:14">
      <c r="N184" s="378"/>
    </row>
    <row r="185" spans="14:14">
      <c r="N185" s="378"/>
    </row>
    <row r="186" spans="14:14">
      <c r="N186" s="378"/>
    </row>
    <row r="187" spans="14:14">
      <c r="N187" s="378"/>
    </row>
    <row r="188" spans="14:14">
      <c r="N188" s="378"/>
    </row>
    <row r="189" spans="14:14">
      <c r="N189" s="378"/>
    </row>
    <row r="190" spans="14:14">
      <c r="N190" s="378"/>
    </row>
    <row r="191" spans="14:14">
      <c r="N191" s="378"/>
    </row>
    <row r="192" spans="14:14">
      <c r="N192" s="378"/>
    </row>
    <row r="193" spans="14:14">
      <c r="N193" s="378"/>
    </row>
    <row r="194" spans="14:14">
      <c r="N194" s="378"/>
    </row>
  </sheetData>
  <mergeCells count="8">
    <mergeCell ref="K1:K2"/>
    <mergeCell ref="L1:L2"/>
    <mergeCell ref="B1:D2"/>
    <mergeCell ref="E1:E2"/>
    <mergeCell ref="G1:G2"/>
    <mergeCell ref="H1:H2"/>
    <mergeCell ref="I1:I2"/>
    <mergeCell ref="J1:J2"/>
  </mergeCells>
  <phoneticPr fontId="2"/>
  <conditionalFormatting sqref="A3:A130">
    <cfRule type="cellIs" dxfId="415" priority="29" stopIfTrue="1" operator="between">
      <formula>0.9999</formula>
      <formula>1.0001</formula>
    </cfRule>
  </conditionalFormatting>
  <conditionalFormatting sqref="J8:K8">
    <cfRule type="expression" dxfId="414" priority="42" stopIfTrue="1">
      <formula>ISERROR(J8)</formula>
    </cfRule>
  </conditionalFormatting>
  <conditionalFormatting sqref="J10:K10">
    <cfRule type="expression" dxfId="413" priority="41" stopIfTrue="1">
      <formula>ISERROR(J10)</formula>
    </cfRule>
  </conditionalFormatting>
  <conditionalFormatting sqref="J12:K12">
    <cfRule type="expression" dxfId="412" priority="40" stopIfTrue="1">
      <formula>ISERROR(J12)</formula>
    </cfRule>
  </conditionalFormatting>
  <conditionalFormatting sqref="J14:K14">
    <cfRule type="expression" dxfId="411" priority="39" stopIfTrue="1">
      <formula>ISERROR(J14)</formula>
    </cfRule>
  </conditionalFormatting>
  <conditionalFormatting sqref="J16:K16">
    <cfRule type="expression" dxfId="410" priority="57" stopIfTrue="1">
      <formula>ISERROR(J16)</formula>
    </cfRule>
  </conditionalFormatting>
  <conditionalFormatting sqref="J18:K18">
    <cfRule type="expression" dxfId="409" priority="56" stopIfTrue="1">
      <formula>ISERROR(J18)</formula>
    </cfRule>
  </conditionalFormatting>
  <conditionalFormatting sqref="J20:K20">
    <cfRule type="expression" dxfId="408" priority="55" stopIfTrue="1">
      <formula>ISERROR(J20)</formula>
    </cfRule>
  </conditionalFormatting>
  <conditionalFormatting sqref="J22:K22">
    <cfRule type="expression" dxfId="407" priority="54" stopIfTrue="1">
      <formula>ISERROR(J22)</formula>
    </cfRule>
  </conditionalFormatting>
  <conditionalFormatting sqref="J24:K24">
    <cfRule type="expression" dxfId="406" priority="53" stopIfTrue="1">
      <formula>ISERROR(J24)</formula>
    </cfRule>
  </conditionalFormatting>
  <conditionalFormatting sqref="J26:K26">
    <cfRule type="expression" dxfId="405" priority="52" stopIfTrue="1">
      <formula>ISERROR(J26)</formula>
    </cfRule>
  </conditionalFormatting>
  <conditionalFormatting sqref="J28:K28">
    <cfRule type="expression" dxfId="404" priority="51" stopIfTrue="1">
      <formula>ISERROR(J28)</formula>
    </cfRule>
  </conditionalFormatting>
  <conditionalFormatting sqref="J30:K30">
    <cfRule type="expression" dxfId="403" priority="50" stopIfTrue="1">
      <formula>ISERROR(J30)</formula>
    </cfRule>
  </conditionalFormatting>
  <conditionalFormatting sqref="J32:K32">
    <cfRule type="expression" dxfId="402" priority="49" stopIfTrue="1">
      <formula>ISERROR(J32)</formula>
    </cfRule>
  </conditionalFormatting>
  <conditionalFormatting sqref="J36:K36">
    <cfRule type="expression" dxfId="401" priority="88"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cfRule type="expression" dxfId="400" priority="3" stopIfTrue="1">
      <formula>ISERROR(J38)</formula>
    </cfRule>
  </conditionalFormatting>
  <conditionalFormatting sqref="J11:L11">
    <cfRule type="expression" dxfId="399" priority="47" stopIfTrue="1">
      <formula>ISERROR(J11)</formula>
    </cfRule>
  </conditionalFormatting>
  <conditionalFormatting sqref="K6">
    <cfRule type="expression" dxfId="398" priority="105" stopIfTrue="1">
      <formula>ISERROR(K6)</formula>
    </cfRule>
  </conditionalFormatting>
  <conditionalFormatting sqref="K34">
    <cfRule type="expression" dxfId="397" priority="48" stopIfTrue="1">
      <formula>ISERROR(K34)</formula>
    </cfRule>
  </conditionalFormatting>
  <conditionalFormatting sqref="L5">
    <cfRule type="expression" dxfId="396" priority="104" stopIfTrue="1">
      <formula>ISERROR(L5)</formula>
    </cfRule>
  </conditionalFormatting>
  <conditionalFormatting sqref="L7">
    <cfRule type="expression" dxfId="395" priority="91" stopIfTrue="1">
      <formula>ISERROR(L7)</formula>
    </cfRule>
  </conditionalFormatting>
  <conditionalFormatting sqref="L9">
    <cfRule type="expression" dxfId="394" priority="90" stopIfTrue="1">
      <formula>ISERROR(L9)</formula>
    </cfRule>
  </conditionalFormatting>
  <conditionalFormatting sqref="L13">
    <cfRule type="expression" dxfId="393" priority="94" stopIfTrue="1">
      <formula>ISERROR(L13)</formula>
    </cfRule>
  </conditionalFormatting>
  <conditionalFormatting sqref="L15">
    <cfRule type="expression" dxfId="392" priority="99" stopIfTrue="1">
      <formula>ISERROR(L15)</formula>
    </cfRule>
  </conditionalFormatting>
  <conditionalFormatting sqref="L17">
    <cfRule type="expression" dxfId="391" priority="98" stopIfTrue="1">
      <formula>ISERROR(L17)</formula>
    </cfRule>
  </conditionalFormatting>
  <conditionalFormatting sqref="L19">
    <cfRule type="expression" dxfId="390" priority="89" stopIfTrue="1">
      <formula>ISERROR(L19)</formula>
    </cfRule>
  </conditionalFormatting>
  <conditionalFormatting sqref="L21 L23 L25 L27 L29 L31 L35 L49 L51 L53 L55 L57 L59 L61 L63 K67:L67 L69">
    <cfRule type="expression" dxfId="389" priority="106" stopIfTrue="1">
      <formula>ISERROR(K21)</formula>
    </cfRule>
  </conditionalFormatting>
  <conditionalFormatting sqref="L37 K39:L39 L41 L43 L45 L47">
    <cfRule type="expression" dxfId="388" priority="2" stopIfTrue="1">
      <formula>ISERROR(K37)</formula>
    </cfRule>
  </conditionalFormatting>
  <conditionalFormatting sqref="L71 L73 L75 L77 L79 L81 L83 L85 L87 L89 L91 L93 K95:L95 K97:L97 K99:L99 L101 L103 L105 L107 L109">
    <cfRule type="expression" dxfId="387" priority="1" stopIfTrue="1">
      <formula>ISERROR(K71)</formula>
    </cfRule>
  </conditionalFormatting>
  <conditionalFormatting sqref="L111 L113 L115 L117 L119 L121 L123 L125 K127:L127">
    <cfRule type="expression" dxfId="386" priority="33" stopIfTrue="1">
      <formula>ISERROR(K111)</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3" manualBreakCount="3">
    <brk id="34" min="1" max="11" man="1"/>
    <brk id="66" min="1" max="11" man="1"/>
    <brk id="98" min="1" max="11"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29E4-12A9-4269-84B2-AF3F299317A0}">
  <dimension ref="A1:N194"/>
  <sheetViews>
    <sheetView showGridLines="0" showZeros="0" view="pageBreakPreview" zoomScale="87" zoomScaleNormal="80" zoomScaleSheetLayoutView="87" workbookViewId="0">
      <pane ySplit="4" topLeftCell="A5" activePane="bottomLeft" state="frozenSplit"/>
      <selection activeCell="H32" sqref="H32"/>
      <selection pane="bottomLeft" activeCell="O16" sqref="O1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1"/>
    <col min="14" max="14" width="18.375" style="1"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N1" s="102"/>
    </row>
    <row r="2" spans="1:14" ht="15" customHeight="1">
      <c r="B2" s="399"/>
      <c r="C2" s="400"/>
      <c r="D2" s="401"/>
      <c r="E2" s="399"/>
      <c r="F2" s="19"/>
      <c r="G2" s="401"/>
      <c r="H2" s="393"/>
      <c r="I2" s="393"/>
      <c r="J2" s="393"/>
      <c r="K2" s="393"/>
      <c r="L2" s="395"/>
      <c r="N2" s="102"/>
    </row>
    <row r="3" spans="1:14" ht="15" customHeight="1">
      <c r="A3" s="52"/>
      <c r="B3" s="55"/>
      <c r="C3" s="56"/>
      <c r="D3" s="26"/>
      <c r="E3" s="25"/>
      <c r="F3" s="26"/>
      <c r="G3" s="27"/>
      <c r="H3" s="58"/>
      <c r="I3" s="59"/>
      <c r="J3" s="60"/>
      <c r="K3" s="61"/>
      <c r="L3" s="62"/>
      <c r="N3" s="375"/>
    </row>
    <row r="4" spans="1:14" ht="15" customHeight="1">
      <c r="A4" s="53"/>
      <c r="B4" s="22" t="s">
        <v>69</v>
      </c>
      <c r="C4" s="85" t="s">
        <v>105</v>
      </c>
      <c r="D4" s="30"/>
      <c r="E4" s="29" t="s">
        <v>106</v>
      </c>
      <c r="F4" s="30"/>
      <c r="G4" s="31"/>
      <c r="H4" s="65"/>
      <c r="I4" s="66"/>
      <c r="J4" s="67"/>
      <c r="K4" s="68"/>
      <c r="L4" s="69"/>
      <c r="N4" s="376"/>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968</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692</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v>3</v>
      </c>
      <c r="C12" s="72" t="s">
        <v>694</v>
      </c>
      <c r="D12" s="83"/>
      <c r="E12" s="29"/>
      <c r="F12" s="30"/>
      <c r="G12" s="31"/>
      <c r="H12" s="28" t="s">
        <v>59</v>
      </c>
      <c r="I12" s="66">
        <v>1</v>
      </c>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v>4</v>
      </c>
      <c r="C14" s="72" t="s">
        <v>695</v>
      </c>
      <c r="D14" s="83"/>
      <c r="E14" s="29"/>
      <c r="F14" s="30"/>
      <c r="G14" s="31"/>
      <c r="H14" s="28" t="s">
        <v>59</v>
      </c>
      <c r="I14" s="66">
        <v>1</v>
      </c>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69</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28" t="s">
        <v>1143</v>
      </c>
      <c r="C36" s="72" t="s">
        <v>968</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1144</v>
      </c>
      <c r="D38" s="83"/>
      <c r="E38" s="29" t="s">
        <v>1145</v>
      </c>
      <c r="F38" s="30"/>
      <c r="G38" s="31"/>
      <c r="H38" s="28" t="s">
        <v>706</v>
      </c>
      <c r="I38" s="66">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1146</v>
      </c>
      <c r="D40" s="83"/>
      <c r="E40" s="29" t="s">
        <v>1147</v>
      </c>
      <c r="F40" s="30"/>
      <c r="G40" s="31"/>
      <c r="H40" s="28" t="s">
        <v>706</v>
      </c>
      <c r="I40" s="66">
        <v>1</v>
      </c>
      <c r="J40" s="67"/>
      <c r="K40" s="68"/>
      <c r="L40" s="200"/>
      <c r="N40" s="378"/>
    </row>
    <row r="41" spans="1:14" ht="15" customHeight="1">
      <c r="A41" s="52"/>
      <c r="B41" s="24"/>
      <c r="C41" s="25"/>
      <c r="D41" s="82"/>
      <c r="E41" s="25"/>
      <c r="F41" s="26"/>
      <c r="G41" s="27"/>
      <c r="H41" s="24"/>
      <c r="I41" s="59"/>
      <c r="J41" s="138"/>
      <c r="K41" s="61"/>
      <c r="L41" s="62"/>
      <c r="N41" s="378"/>
    </row>
    <row r="42" spans="1:14" ht="15" customHeight="1">
      <c r="A42" s="53"/>
      <c r="B42" s="28"/>
      <c r="C42" s="72" t="s">
        <v>709</v>
      </c>
      <c r="D42" s="83"/>
      <c r="E42" s="29" t="s">
        <v>1148</v>
      </c>
      <c r="F42" s="30"/>
      <c r="G42" s="31"/>
      <c r="H42" s="28" t="s">
        <v>706</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c r="D44" s="83"/>
      <c r="E44" s="29"/>
      <c r="F44" s="30"/>
      <c r="G44" s="31"/>
      <c r="H44" s="28"/>
      <c r="I44" s="66"/>
      <c r="J44" s="67"/>
      <c r="K44" s="68"/>
      <c r="L44" s="69"/>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28" t="s">
        <v>1143</v>
      </c>
      <c r="C66" s="169" t="s">
        <v>702</v>
      </c>
      <c r="D66" s="84"/>
      <c r="E66" s="29"/>
      <c r="F66" s="30"/>
      <c r="G66" s="31"/>
      <c r="H66" s="28"/>
      <c r="I66" s="80"/>
      <c r="J66" s="67"/>
      <c r="K66" s="68"/>
      <c r="L66" s="69"/>
      <c r="N66" s="378"/>
    </row>
    <row r="67" spans="1:14" ht="15" customHeight="1">
      <c r="A67" s="52"/>
      <c r="B67" s="24"/>
      <c r="C67" s="25"/>
      <c r="D67" s="82"/>
      <c r="E67" s="25"/>
      <c r="F67" s="26"/>
      <c r="G67" s="27"/>
      <c r="H67" s="24"/>
      <c r="I67" s="59"/>
      <c r="J67" s="138"/>
      <c r="K67" s="61"/>
      <c r="L67" s="62"/>
      <c r="N67" s="378"/>
    </row>
    <row r="68" spans="1:14" ht="15" customHeight="1">
      <c r="A68" s="53"/>
      <c r="B68" s="28" t="s">
        <v>1149</v>
      </c>
      <c r="C68" s="72" t="s">
        <v>692</v>
      </c>
      <c r="D68" s="83"/>
      <c r="E68" s="29"/>
      <c r="F68" s="30"/>
      <c r="G68" s="31"/>
      <c r="H68" s="28"/>
      <c r="I68" s="66"/>
      <c r="J68" s="67"/>
      <c r="K68" s="68"/>
      <c r="L68" s="69"/>
      <c r="N68" s="378"/>
    </row>
    <row r="69" spans="1:14" ht="15" customHeight="1">
      <c r="A69" s="52"/>
      <c r="B69" s="24"/>
      <c r="C69" s="25"/>
      <c r="D69" s="82"/>
      <c r="E69" s="25"/>
      <c r="F69" s="26"/>
      <c r="G69" s="27"/>
      <c r="H69" s="24"/>
      <c r="I69" s="59"/>
      <c r="J69" s="138"/>
      <c r="K69" s="61"/>
      <c r="L69" s="62"/>
      <c r="N69" s="378"/>
    </row>
    <row r="70" spans="1:14" ht="15" customHeight="1">
      <c r="A70" s="53"/>
      <c r="B70" s="28"/>
      <c r="C70" s="72" t="s">
        <v>869</v>
      </c>
      <c r="D70" s="83"/>
      <c r="E70" s="29" t="s">
        <v>1150</v>
      </c>
      <c r="F70" s="30"/>
      <c r="G70" s="31"/>
      <c r="H70" s="28" t="s">
        <v>271</v>
      </c>
      <c r="I70" s="66">
        <v>2</v>
      </c>
      <c r="J70" s="67"/>
      <c r="K70" s="68"/>
      <c r="L70" s="200"/>
      <c r="N70" s="378"/>
    </row>
    <row r="71" spans="1:14" ht="15" customHeight="1">
      <c r="A71" s="52"/>
      <c r="B71" s="24"/>
      <c r="C71" s="25"/>
      <c r="D71" s="82"/>
      <c r="E71" s="25"/>
      <c r="F71" s="26"/>
      <c r="G71" s="27"/>
      <c r="H71" s="24"/>
      <c r="I71" s="59"/>
      <c r="J71" s="138"/>
      <c r="K71" s="61"/>
      <c r="L71" s="62"/>
      <c r="N71" s="378"/>
    </row>
    <row r="72" spans="1:14" ht="15" customHeight="1">
      <c r="A72" s="53"/>
      <c r="B72" s="28"/>
      <c r="C72" s="72" t="s">
        <v>869</v>
      </c>
      <c r="D72" s="83"/>
      <c r="E72" s="29" t="s">
        <v>1151</v>
      </c>
      <c r="F72" s="30"/>
      <c r="G72" s="31"/>
      <c r="H72" s="28" t="s">
        <v>271</v>
      </c>
      <c r="I72" s="66">
        <v>83</v>
      </c>
      <c r="J72" s="67"/>
      <c r="K72" s="68"/>
      <c r="L72" s="200"/>
      <c r="N72" s="378"/>
    </row>
    <row r="73" spans="1:14" ht="15" customHeight="1">
      <c r="A73" s="52"/>
      <c r="B73" s="24"/>
      <c r="C73" s="25"/>
      <c r="D73" s="82"/>
      <c r="E73" s="25"/>
      <c r="F73" s="26"/>
      <c r="G73" s="27"/>
      <c r="H73" s="24"/>
      <c r="I73" s="59"/>
      <c r="J73" s="138"/>
      <c r="K73" s="61"/>
      <c r="L73" s="62"/>
      <c r="N73" s="378"/>
    </row>
    <row r="74" spans="1:14" ht="15" customHeight="1">
      <c r="A74" s="53"/>
      <c r="B74" s="28"/>
      <c r="C74" s="72" t="s">
        <v>869</v>
      </c>
      <c r="D74" s="83"/>
      <c r="E74" s="29" t="s">
        <v>1152</v>
      </c>
      <c r="F74" s="30"/>
      <c r="G74" s="31"/>
      <c r="H74" s="28" t="s">
        <v>271</v>
      </c>
      <c r="I74" s="66">
        <v>1</v>
      </c>
      <c r="J74" s="67"/>
      <c r="K74" s="68"/>
      <c r="L74" s="200"/>
      <c r="N74" s="378"/>
    </row>
    <row r="75" spans="1:14" ht="15" customHeight="1">
      <c r="A75" s="52"/>
      <c r="B75" s="24"/>
      <c r="C75" s="25"/>
      <c r="D75" s="82"/>
      <c r="E75" s="25"/>
      <c r="F75" s="26"/>
      <c r="G75" s="27"/>
      <c r="H75" s="24"/>
      <c r="I75" s="59"/>
      <c r="J75" s="138"/>
      <c r="K75" s="61"/>
      <c r="L75" s="62"/>
      <c r="N75" s="378"/>
    </row>
    <row r="76" spans="1:14" ht="15" customHeight="1">
      <c r="A76" s="53"/>
      <c r="B76" s="28"/>
      <c r="C76" s="72" t="s">
        <v>869</v>
      </c>
      <c r="D76" s="83"/>
      <c r="E76" s="29" t="s">
        <v>1153</v>
      </c>
      <c r="F76" s="30"/>
      <c r="G76" s="31"/>
      <c r="H76" s="28" t="s">
        <v>271</v>
      </c>
      <c r="I76" s="66">
        <v>2</v>
      </c>
      <c r="J76" s="67"/>
      <c r="K76" s="68"/>
      <c r="L76" s="200"/>
      <c r="N76" s="378"/>
    </row>
    <row r="77" spans="1:14" ht="15" customHeight="1">
      <c r="A77" s="52"/>
      <c r="B77" s="24"/>
      <c r="C77" s="25"/>
      <c r="D77" s="82"/>
      <c r="E77" s="25"/>
      <c r="F77" s="26"/>
      <c r="G77" s="27"/>
      <c r="H77" s="24"/>
      <c r="I77" s="59"/>
      <c r="J77" s="138"/>
      <c r="K77" s="61"/>
      <c r="L77" s="62"/>
      <c r="N77" s="378"/>
    </row>
    <row r="78" spans="1:14" ht="15" customHeight="1">
      <c r="A78" s="53"/>
      <c r="B78" s="28"/>
      <c r="C78" s="72" t="s">
        <v>869</v>
      </c>
      <c r="D78" s="83"/>
      <c r="E78" s="29" t="s">
        <v>1111</v>
      </c>
      <c r="F78" s="30"/>
      <c r="G78" s="31"/>
      <c r="H78" s="28" t="s">
        <v>271</v>
      </c>
      <c r="I78" s="66">
        <v>2</v>
      </c>
      <c r="J78" s="67"/>
      <c r="K78" s="68"/>
      <c r="L78" s="200"/>
      <c r="N78" s="378"/>
    </row>
    <row r="79" spans="1:14" ht="15" customHeight="1">
      <c r="A79" s="52"/>
      <c r="B79" s="24"/>
      <c r="C79" s="25"/>
      <c r="D79" s="82"/>
      <c r="E79" s="25"/>
      <c r="F79" s="26"/>
      <c r="G79" s="27"/>
      <c r="H79" s="24"/>
      <c r="I79" s="59"/>
      <c r="J79" s="138"/>
      <c r="K79" s="61"/>
      <c r="L79" s="62"/>
      <c r="N79" s="378"/>
    </row>
    <row r="80" spans="1:14" ht="15" customHeight="1">
      <c r="A80" s="53"/>
      <c r="B80" s="28"/>
      <c r="C80" s="72" t="s">
        <v>869</v>
      </c>
      <c r="D80" s="83"/>
      <c r="E80" s="29" t="s">
        <v>1154</v>
      </c>
      <c r="F80" s="30"/>
      <c r="G80" s="31"/>
      <c r="H80" s="28" t="s">
        <v>271</v>
      </c>
      <c r="I80" s="66">
        <v>1</v>
      </c>
      <c r="J80" s="67"/>
      <c r="K80" s="68"/>
      <c r="L80" s="200"/>
      <c r="N80" s="378"/>
    </row>
    <row r="81" spans="1:14" ht="15" customHeight="1">
      <c r="A81" s="52"/>
      <c r="B81" s="24"/>
      <c r="C81" s="25"/>
      <c r="D81" s="82"/>
      <c r="E81" s="25"/>
      <c r="F81" s="26"/>
      <c r="G81" s="27"/>
      <c r="H81" s="24"/>
      <c r="I81" s="59"/>
      <c r="J81" s="138"/>
      <c r="K81" s="61"/>
      <c r="L81" s="62"/>
      <c r="N81" s="378"/>
    </row>
    <row r="82" spans="1:14" ht="15" customHeight="1">
      <c r="A82" s="53"/>
      <c r="B82" s="28"/>
      <c r="C82" s="72" t="s">
        <v>869</v>
      </c>
      <c r="D82" s="83"/>
      <c r="E82" s="29" t="s">
        <v>1155</v>
      </c>
      <c r="F82" s="30"/>
      <c r="G82" s="31"/>
      <c r="H82" s="28" t="s">
        <v>271</v>
      </c>
      <c r="I82" s="66">
        <v>1</v>
      </c>
      <c r="J82" s="67"/>
      <c r="K82" s="68"/>
      <c r="L82" s="200"/>
      <c r="N82" s="378"/>
    </row>
    <row r="83" spans="1:14" ht="15" customHeight="1">
      <c r="A83" s="52"/>
      <c r="B83" s="24"/>
      <c r="C83" s="25"/>
      <c r="D83" s="82"/>
      <c r="E83" s="25"/>
      <c r="F83" s="26"/>
      <c r="G83" s="27"/>
      <c r="H83" s="24"/>
      <c r="I83" s="59"/>
      <c r="J83" s="138"/>
      <c r="K83" s="61"/>
      <c r="L83" s="62"/>
      <c r="N83" s="378"/>
    </row>
    <row r="84" spans="1:14" ht="15" customHeight="1">
      <c r="A84" s="53"/>
      <c r="B84" s="28"/>
      <c r="C84" s="72" t="s">
        <v>893</v>
      </c>
      <c r="D84" s="83"/>
      <c r="E84" s="29" t="s">
        <v>988</v>
      </c>
      <c r="F84" s="30"/>
      <c r="G84" s="31"/>
      <c r="H84" s="28" t="s">
        <v>895</v>
      </c>
      <c r="I84" s="66">
        <v>5</v>
      </c>
      <c r="J84" s="67"/>
      <c r="K84" s="68"/>
      <c r="L84" s="200"/>
      <c r="N84" s="378"/>
    </row>
    <row r="85" spans="1:14" ht="15" customHeight="1">
      <c r="A85" s="52"/>
      <c r="B85" s="24"/>
      <c r="C85" s="25"/>
      <c r="D85" s="82"/>
      <c r="E85" s="25"/>
      <c r="F85" s="26"/>
      <c r="G85" s="27"/>
      <c r="H85" s="24"/>
      <c r="I85" s="59"/>
      <c r="J85" s="138"/>
      <c r="K85" s="61"/>
      <c r="L85" s="62"/>
      <c r="N85" s="378"/>
    </row>
    <row r="86" spans="1:14" ht="15" customHeight="1">
      <c r="A86" s="53"/>
      <c r="B86" s="28"/>
      <c r="C86" s="72" t="s">
        <v>893</v>
      </c>
      <c r="D86" s="83"/>
      <c r="E86" s="29" t="s">
        <v>989</v>
      </c>
      <c r="F86" s="30"/>
      <c r="G86" s="31"/>
      <c r="H86" s="28" t="s">
        <v>895</v>
      </c>
      <c r="I86" s="66">
        <v>1</v>
      </c>
      <c r="J86" s="67"/>
      <c r="K86" s="68"/>
      <c r="L86" s="200"/>
      <c r="N86" s="378"/>
    </row>
    <row r="87" spans="1:14" ht="15" customHeight="1">
      <c r="A87" s="52"/>
      <c r="B87" s="24"/>
      <c r="C87" s="25"/>
      <c r="D87" s="82"/>
      <c r="E87" s="25"/>
      <c r="F87" s="26"/>
      <c r="G87" s="27"/>
      <c r="H87" s="24"/>
      <c r="I87" s="59"/>
      <c r="J87" s="138"/>
      <c r="K87" s="61"/>
      <c r="L87" s="62"/>
      <c r="N87" s="378"/>
    </row>
    <row r="88" spans="1:14" ht="15" customHeight="1">
      <c r="A88" s="53"/>
      <c r="B88" s="28"/>
      <c r="C88" s="72" t="s">
        <v>893</v>
      </c>
      <c r="D88" s="83"/>
      <c r="E88" s="29" t="s">
        <v>991</v>
      </c>
      <c r="F88" s="30"/>
      <c r="G88" s="31"/>
      <c r="H88" s="28" t="s">
        <v>895</v>
      </c>
      <c r="I88" s="66">
        <v>2</v>
      </c>
      <c r="J88" s="67"/>
      <c r="K88" s="68"/>
      <c r="L88" s="200"/>
      <c r="N88" s="378"/>
    </row>
    <row r="89" spans="1:14" ht="15" customHeight="1">
      <c r="A89" s="52"/>
      <c r="B89" s="24"/>
      <c r="C89" s="25"/>
      <c r="D89" s="82"/>
      <c r="E89" s="25"/>
      <c r="F89" s="26"/>
      <c r="G89" s="27"/>
      <c r="H89" s="24"/>
      <c r="I89" s="77"/>
      <c r="J89" s="138"/>
      <c r="K89" s="61"/>
      <c r="L89" s="62"/>
      <c r="N89" s="378"/>
    </row>
    <row r="90" spans="1:14" ht="15" customHeight="1">
      <c r="A90" s="53"/>
      <c r="B90" s="28"/>
      <c r="C90" s="72" t="s">
        <v>893</v>
      </c>
      <c r="D90" s="84"/>
      <c r="E90" s="29" t="s">
        <v>1156</v>
      </c>
      <c r="F90" s="30"/>
      <c r="G90" s="31"/>
      <c r="H90" s="28" t="s">
        <v>895</v>
      </c>
      <c r="I90" s="80">
        <v>2</v>
      </c>
      <c r="J90" s="67"/>
      <c r="K90" s="68"/>
      <c r="L90" s="200"/>
      <c r="N90" s="378"/>
    </row>
    <row r="91" spans="1:14" ht="15" customHeight="1">
      <c r="A91" s="52"/>
      <c r="B91" s="24"/>
      <c r="C91" s="25"/>
      <c r="D91" s="82"/>
      <c r="E91" s="25" t="s">
        <v>1157</v>
      </c>
      <c r="F91" s="26"/>
      <c r="G91" s="27"/>
      <c r="H91" s="24"/>
      <c r="I91" s="59"/>
      <c r="J91" s="138"/>
      <c r="K91" s="61"/>
      <c r="L91" s="62"/>
      <c r="N91" s="378"/>
    </row>
    <row r="92" spans="1:14" ht="15" customHeight="1">
      <c r="A92" s="53"/>
      <c r="B92" s="28"/>
      <c r="C92" s="72" t="s">
        <v>893</v>
      </c>
      <c r="D92" s="83"/>
      <c r="E92" s="29" t="s">
        <v>996</v>
      </c>
      <c r="F92" s="30"/>
      <c r="G92" s="31"/>
      <c r="H92" s="28" t="s">
        <v>895</v>
      </c>
      <c r="I92" s="66">
        <v>1</v>
      </c>
      <c r="J92" s="67"/>
      <c r="K92" s="68"/>
      <c r="L92" s="200"/>
      <c r="N92" s="378"/>
    </row>
    <row r="93" spans="1:14" ht="15" customHeight="1">
      <c r="A93" s="52"/>
      <c r="B93" s="24"/>
      <c r="C93" s="25"/>
      <c r="D93" s="82"/>
      <c r="E93" s="25"/>
      <c r="F93" s="26"/>
      <c r="G93" s="27"/>
      <c r="H93" s="24"/>
      <c r="I93" s="59"/>
      <c r="J93" s="138"/>
      <c r="K93" s="61"/>
      <c r="L93" s="62"/>
      <c r="N93" s="378"/>
    </row>
    <row r="94" spans="1:14" ht="15" customHeight="1">
      <c r="A94" s="53"/>
      <c r="B94" s="28"/>
      <c r="C94" s="72" t="s">
        <v>906</v>
      </c>
      <c r="D94" s="83"/>
      <c r="E94" s="29" t="s">
        <v>1158</v>
      </c>
      <c r="F94" s="30"/>
      <c r="G94" s="31"/>
      <c r="H94" s="28" t="s">
        <v>895</v>
      </c>
      <c r="I94" s="66">
        <v>37</v>
      </c>
      <c r="J94" s="67"/>
      <c r="K94" s="68"/>
      <c r="L94" s="200"/>
      <c r="N94" s="378"/>
    </row>
    <row r="95" spans="1:14" ht="15" customHeight="1">
      <c r="A95" s="52"/>
      <c r="B95" s="24"/>
      <c r="C95" s="25"/>
      <c r="D95" s="82"/>
      <c r="E95" s="25"/>
      <c r="F95" s="26"/>
      <c r="G95" s="27"/>
      <c r="H95" s="24"/>
      <c r="I95" s="59"/>
      <c r="J95" s="138"/>
      <c r="K95" s="61"/>
      <c r="L95" s="62"/>
      <c r="N95" s="378"/>
    </row>
    <row r="96" spans="1:14" ht="15" customHeight="1">
      <c r="A96" s="53"/>
      <c r="B96" s="28"/>
      <c r="C96" s="72" t="s">
        <v>906</v>
      </c>
      <c r="D96" s="83"/>
      <c r="E96" s="29" t="s">
        <v>1159</v>
      </c>
      <c r="F96" s="30"/>
      <c r="G96" s="31"/>
      <c r="H96" s="28" t="s">
        <v>895</v>
      </c>
      <c r="I96" s="66">
        <v>19</v>
      </c>
      <c r="J96" s="67"/>
      <c r="K96" s="68"/>
      <c r="L96" s="200"/>
      <c r="N96" s="378"/>
    </row>
    <row r="97" spans="1:14" ht="15" customHeight="1">
      <c r="A97" s="52"/>
      <c r="B97" s="24"/>
      <c r="C97" s="25"/>
      <c r="D97" s="82"/>
      <c r="E97" s="25"/>
      <c r="F97" s="26"/>
      <c r="G97" s="27"/>
      <c r="H97" s="24"/>
      <c r="I97" s="59"/>
      <c r="J97" s="138"/>
      <c r="K97" s="61"/>
      <c r="L97" s="62"/>
      <c r="N97" s="378"/>
    </row>
    <row r="98" spans="1:14" ht="15" customHeight="1">
      <c r="A98" s="53"/>
      <c r="B98" s="28"/>
      <c r="C98" s="72" t="s">
        <v>906</v>
      </c>
      <c r="D98" s="83"/>
      <c r="E98" s="29" t="s">
        <v>1160</v>
      </c>
      <c r="F98" s="30"/>
      <c r="G98" s="31"/>
      <c r="H98" s="28" t="s">
        <v>895</v>
      </c>
      <c r="I98" s="66">
        <v>4</v>
      </c>
      <c r="J98" s="67"/>
      <c r="K98" s="68"/>
      <c r="L98" s="200"/>
      <c r="N98" s="378"/>
    </row>
    <row r="99" spans="1:14" ht="15" customHeight="1">
      <c r="A99" s="52"/>
      <c r="B99" s="24"/>
      <c r="C99" s="25"/>
      <c r="D99" s="82"/>
      <c r="E99" s="25"/>
      <c r="F99" s="26"/>
      <c r="G99" s="27"/>
      <c r="H99" s="24"/>
      <c r="I99" s="59"/>
      <c r="J99" s="138"/>
      <c r="K99" s="61"/>
      <c r="L99" s="62"/>
      <c r="N99" s="378"/>
    </row>
    <row r="100" spans="1:14" ht="15" customHeight="1">
      <c r="A100" s="53"/>
      <c r="B100" s="22"/>
      <c r="C100" s="72"/>
      <c r="D100" s="83"/>
      <c r="E100" s="29"/>
      <c r="F100" s="30"/>
      <c r="G100" s="31"/>
      <c r="H100" s="28"/>
      <c r="I100" s="66"/>
      <c r="J100" s="67"/>
      <c r="K100" s="68"/>
      <c r="L100" s="69"/>
      <c r="N100" s="378"/>
    </row>
    <row r="101" spans="1:14" ht="15" customHeight="1">
      <c r="A101" s="52"/>
      <c r="B101" s="24"/>
      <c r="C101" s="25"/>
      <c r="D101" s="82"/>
      <c r="E101" s="25"/>
      <c r="F101" s="26"/>
      <c r="G101" s="27"/>
      <c r="H101" s="24"/>
      <c r="I101" s="59"/>
      <c r="J101" s="138"/>
      <c r="K101" s="61"/>
      <c r="L101" s="62"/>
      <c r="N101" s="378"/>
    </row>
    <row r="102" spans="1:14" ht="15" customHeight="1">
      <c r="A102" s="53"/>
      <c r="B102" s="28"/>
      <c r="C102" s="72"/>
      <c r="D102" s="83"/>
      <c r="E102" s="29"/>
      <c r="F102" s="30"/>
      <c r="G102" s="31"/>
      <c r="H102" s="28"/>
      <c r="I102" s="66"/>
      <c r="J102" s="67"/>
      <c r="K102" s="68"/>
      <c r="L102" s="69"/>
      <c r="N102" s="378"/>
    </row>
    <row r="103" spans="1:14" ht="15" customHeight="1">
      <c r="A103" s="52"/>
      <c r="B103" s="24"/>
      <c r="C103" s="25"/>
      <c r="D103" s="82"/>
      <c r="E103" s="25"/>
      <c r="F103" s="26"/>
      <c r="G103" s="27"/>
      <c r="H103" s="24"/>
      <c r="I103" s="59"/>
      <c r="J103" s="138"/>
      <c r="K103" s="61"/>
      <c r="L103" s="62"/>
      <c r="N103" s="378"/>
    </row>
    <row r="104" spans="1:14" ht="15" customHeight="1">
      <c r="A104" s="53"/>
      <c r="B104" s="28"/>
      <c r="C104" s="72"/>
      <c r="D104" s="83"/>
      <c r="E104" s="29"/>
      <c r="F104" s="30"/>
      <c r="G104" s="31"/>
      <c r="H104" s="28"/>
      <c r="I104" s="66"/>
      <c r="J104" s="67"/>
      <c r="K104" s="68"/>
      <c r="L104" s="69"/>
      <c r="N104" s="378"/>
    </row>
    <row r="105" spans="1:14" ht="15" customHeight="1">
      <c r="A105" s="52"/>
      <c r="B105" s="24"/>
      <c r="C105" s="25"/>
      <c r="D105" s="82"/>
      <c r="E105" s="25"/>
      <c r="F105" s="26"/>
      <c r="G105" s="27"/>
      <c r="H105" s="24"/>
      <c r="I105" s="59"/>
      <c r="J105" s="138"/>
      <c r="K105" s="61"/>
      <c r="L105" s="62"/>
      <c r="N105" s="378"/>
    </row>
    <row r="106" spans="1:14" ht="15" customHeight="1">
      <c r="A106" s="53"/>
      <c r="B106" s="28"/>
      <c r="C106" s="72"/>
      <c r="D106" s="83"/>
      <c r="E106" s="29"/>
      <c r="F106" s="30"/>
      <c r="G106" s="31"/>
      <c r="H106" s="28"/>
      <c r="I106" s="66"/>
      <c r="J106" s="67"/>
      <c r="K106" s="68"/>
      <c r="L106" s="69"/>
      <c r="N106" s="378"/>
    </row>
    <row r="107" spans="1:14" ht="15" customHeight="1">
      <c r="A107" s="52"/>
      <c r="B107" s="24"/>
      <c r="C107" s="25"/>
      <c r="D107" s="82"/>
      <c r="E107" s="25"/>
      <c r="F107" s="26"/>
      <c r="G107" s="27"/>
      <c r="H107" s="24"/>
      <c r="I107" s="59"/>
      <c r="J107" s="138"/>
      <c r="K107" s="61"/>
      <c r="L107" s="62"/>
      <c r="N107" s="378"/>
    </row>
    <row r="108" spans="1:14" ht="15" customHeight="1">
      <c r="A108" s="53"/>
      <c r="B108" s="28"/>
      <c r="C108" s="72"/>
      <c r="D108" s="83"/>
      <c r="E108" s="29"/>
      <c r="F108" s="30"/>
      <c r="G108" s="31"/>
      <c r="H108" s="28"/>
      <c r="I108" s="66"/>
      <c r="J108" s="67"/>
      <c r="K108" s="68"/>
      <c r="L108" s="69"/>
      <c r="N108" s="378"/>
    </row>
    <row r="109" spans="1:14" ht="15" customHeight="1">
      <c r="A109" s="52"/>
      <c r="B109" s="24"/>
      <c r="C109" s="25"/>
      <c r="D109" s="82"/>
      <c r="E109" s="25"/>
      <c r="F109" s="26"/>
      <c r="G109" s="27"/>
      <c r="H109" s="24"/>
      <c r="I109" s="59"/>
      <c r="J109" s="138"/>
      <c r="K109" s="61"/>
      <c r="L109" s="62"/>
      <c r="N109" s="378"/>
    </row>
    <row r="110" spans="1:14" ht="15" customHeight="1">
      <c r="A110" s="53"/>
      <c r="B110" s="28"/>
      <c r="C110" s="72"/>
      <c r="D110" s="83"/>
      <c r="E110" s="29"/>
      <c r="F110" s="30"/>
      <c r="G110" s="31"/>
      <c r="H110" s="28"/>
      <c r="I110" s="66"/>
      <c r="J110" s="67"/>
      <c r="K110" s="68"/>
      <c r="L110" s="69"/>
      <c r="N110" s="378"/>
    </row>
    <row r="111" spans="1:14" ht="15" customHeight="1">
      <c r="A111" s="52"/>
      <c r="B111" s="24"/>
      <c r="C111" s="25"/>
      <c r="D111" s="82"/>
      <c r="E111" s="25"/>
      <c r="F111" s="26"/>
      <c r="G111" s="27"/>
      <c r="H111" s="24"/>
      <c r="I111" s="59"/>
      <c r="J111" s="138"/>
      <c r="K111" s="61"/>
      <c r="L111" s="62"/>
      <c r="N111" s="378"/>
    </row>
    <row r="112" spans="1:14" ht="15" customHeight="1">
      <c r="A112" s="53"/>
      <c r="B112" s="28"/>
      <c r="C112" s="72"/>
      <c r="D112" s="83"/>
      <c r="E112" s="29"/>
      <c r="F112" s="30"/>
      <c r="G112" s="31"/>
      <c r="H112" s="28"/>
      <c r="I112" s="66"/>
      <c r="J112" s="67"/>
      <c r="K112" s="68"/>
      <c r="L112" s="69"/>
      <c r="N112" s="378"/>
    </row>
    <row r="113" spans="1:14" ht="15" customHeight="1">
      <c r="A113" s="52"/>
      <c r="B113" s="24"/>
      <c r="C113" s="25"/>
      <c r="D113" s="82"/>
      <c r="E113" s="25"/>
      <c r="F113" s="26"/>
      <c r="G113" s="27"/>
      <c r="H113" s="24"/>
      <c r="I113" s="59"/>
      <c r="J113" s="138"/>
      <c r="K113" s="61"/>
      <c r="L113" s="62"/>
      <c r="N113" s="378"/>
    </row>
    <row r="114" spans="1:14" ht="15" customHeight="1">
      <c r="A114" s="53"/>
      <c r="B114" s="28"/>
      <c r="C114" s="72"/>
      <c r="D114" s="83"/>
      <c r="E114" s="29"/>
      <c r="F114" s="30"/>
      <c r="G114" s="31"/>
      <c r="H114" s="28"/>
      <c r="I114" s="66"/>
      <c r="J114" s="67"/>
      <c r="K114" s="68"/>
      <c r="L114" s="69"/>
      <c r="N114" s="378"/>
    </row>
    <row r="115" spans="1:14" ht="15" customHeight="1">
      <c r="A115" s="52"/>
      <c r="B115" s="24"/>
      <c r="C115" s="25"/>
      <c r="D115" s="82"/>
      <c r="E115" s="25"/>
      <c r="F115" s="26"/>
      <c r="G115" s="27"/>
      <c r="H115" s="24"/>
      <c r="I115" s="59"/>
      <c r="J115" s="138"/>
      <c r="K115" s="61"/>
      <c r="L115" s="62"/>
      <c r="N115" s="378"/>
    </row>
    <row r="116" spans="1:14" ht="15" customHeight="1">
      <c r="A116" s="53"/>
      <c r="B116" s="28"/>
      <c r="C116" s="72"/>
      <c r="D116" s="83"/>
      <c r="E116" s="29"/>
      <c r="F116" s="30"/>
      <c r="G116" s="31"/>
      <c r="H116" s="28"/>
      <c r="I116" s="66"/>
      <c r="J116" s="67"/>
      <c r="K116" s="68"/>
      <c r="L116" s="69"/>
      <c r="N116" s="378"/>
    </row>
    <row r="117" spans="1:14" ht="15" customHeight="1">
      <c r="A117" s="52"/>
      <c r="B117" s="24"/>
      <c r="C117" s="25"/>
      <c r="D117" s="82"/>
      <c r="E117" s="25"/>
      <c r="F117" s="26"/>
      <c r="G117" s="27"/>
      <c r="H117" s="24"/>
      <c r="I117" s="59"/>
      <c r="J117" s="138"/>
      <c r="K117" s="61"/>
      <c r="L117" s="62"/>
      <c r="N117" s="378"/>
    </row>
    <row r="118" spans="1:14" ht="15" customHeight="1">
      <c r="A118" s="53"/>
      <c r="B118" s="28"/>
      <c r="C118" s="72"/>
      <c r="D118" s="83"/>
      <c r="E118" s="29"/>
      <c r="F118" s="30"/>
      <c r="G118" s="31"/>
      <c r="H118" s="28"/>
      <c r="I118" s="66"/>
      <c r="J118" s="67"/>
      <c r="K118" s="68"/>
      <c r="L118" s="69"/>
      <c r="N118" s="378"/>
    </row>
    <row r="119" spans="1:14" ht="15" customHeight="1">
      <c r="A119" s="52"/>
      <c r="B119" s="24"/>
      <c r="C119" s="25"/>
      <c r="D119" s="82"/>
      <c r="E119" s="25"/>
      <c r="F119" s="26"/>
      <c r="G119" s="27"/>
      <c r="H119" s="24"/>
      <c r="I119" s="59"/>
      <c r="J119" s="138"/>
      <c r="K119" s="61"/>
      <c r="L119" s="62"/>
      <c r="N119" s="378"/>
    </row>
    <row r="120" spans="1:14" ht="15" customHeight="1">
      <c r="A120" s="53"/>
      <c r="B120" s="28"/>
      <c r="C120" s="72"/>
      <c r="D120" s="83"/>
      <c r="E120" s="29"/>
      <c r="F120" s="30"/>
      <c r="G120" s="31"/>
      <c r="H120" s="28"/>
      <c r="I120" s="66"/>
      <c r="J120" s="67"/>
      <c r="K120" s="68"/>
      <c r="L120" s="69"/>
      <c r="N120" s="378"/>
    </row>
    <row r="121" spans="1:14" ht="15" customHeight="1">
      <c r="A121" s="52"/>
      <c r="B121" s="24"/>
      <c r="C121" s="25"/>
      <c r="D121" s="82"/>
      <c r="E121" s="25"/>
      <c r="F121" s="26"/>
      <c r="G121" s="27"/>
      <c r="H121" s="24"/>
      <c r="I121" s="59"/>
      <c r="J121" s="138"/>
      <c r="K121" s="61"/>
      <c r="L121" s="62"/>
      <c r="N121" s="378"/>
    </row>
    <row r="122" spans="1:14" ht="15" customHeight="1">
      <c r="A122" s="53"/>
      <c r="B122" s="28"/>
      <c r="C122" s="72"/>
      <c r="D122" s="83"/>
      <c r="E122" s="29"/>
      <c r="F122" s="30"/>
      <c r="G122" s="31"/>
      <c r="H122" s="28"/>
      <c r="I122" s="66"/>
      <c r="J122" s="67"/>
      <c r="K122" s="68"/>
      <c r="L122" s="69"/>
      <c r="N122" s="378"/>
    </row>
    <row r="123" spans="1:14" ht="15" customHeight="1">
      <c r="A123" s="52"/>
      <c r="B123" s="24"/>
      <c r="C123" s="25"/>
      <c r="D123" s="82"/>
      <c r="E123" s="25"/>
      <c r="F123" s="26"/>
      <c r="G123" s="27"/>
      <c r="H123" s="24"/>
      <c r="I123" s="59"/>
      <c r="J123" s="138"/>
      <c r="K123" s="61"/>
      <c r="L123" s="62"/>
      <c r="N123" s="378"/>
    </row>
    <row r="124" spans="1:14" ht="15" customHeight="1">
      <c r="A124" s="53"/>
      <c r="B124" s="28"/>
      <c r="C124" s="72"/>
      <c r="D124" s="83"/>
      <c r="E124" s="29"/>
      <c r="F124" s="30"/>
      <c r="G124" s="31"/>
      <c r="H124" s="28"/>
      <c r="I124" s="66"/>
      <c r="J124" s="67"/>
      <c r="K124" s="68"/>
      <c r="L124" s="69"/>
      <c r="N124" s="378"/>
    </row>
    <row r="125" spans="1:14" ht="15" customHeight="1">
      <c r="A125" s="52"/>
      <c r="B125" s="24"/>
      <c r="C125" s="25"/>
      <c r="D125" s="82"/>
      <c r="E125" s="25"/>
      <c r="F125" s="26"/>
      <c r="G125" s="27"/>
      <c r="H125" s="24"/>
      <c r="I125" s="59"/>
      <c r="J125" s="138"/>
      <c r="K125" s="61"/>
      <c r="L125" s="62"/>
      <c r="N125" s="378"/>
    </row>
    <row r="126" spans="1:14" ht="15" customHeight="1">
      <c r="A126" s="53"/>
      <c r="B126" s="28"/>
      <c r="C126" s="72"/>
      <c r="D126" s="83"/>
      <c r="E126" s="29"/>
      <c r="F126" s="30"/>
      <c r="G126" s="31"/>
      <c r="H126" s="28"/>
      <c r="I126" s="66"/>
      <c r="J126" s="67"/>
      <c r="K126" s="68"/>
      <c r="L126" s="69"/>
      <c r="N126" s="378"/>
    </row>
    <row r="127" spans="1:14" ht="15" customHeight="1">
      <c r="A127" s="52"/>
      <c r="B127" s="24"/>
      <c r="C127" s="25"/>
      <c r="D127" s="82"/>
      <c r="E127" s="25"/>
      <c r="F127" s="26"/>
      <c r="G127" s="27"/>
      <c r="H127" s="24"/>
      <c r="I127" s="59"/>
      <c r="J127" s="138"/>
      <c r="K127" s="61"/>
      <c r="L127" s="62"/>
      <c r="N127" s="378"/>
    </row>
    <row r="128" spans="1:14" ht="15" customHeight="1">
      <c r="A128" s="53"/>
      <c r="B128" s="28"/>
      <c r="C128" s="72"/>
      <c r="D128" s="83"/>
      <c r="E128" s="29"/>
      <c r="F128" s="30"/>
      <c r="G128" s="31"/>
      <c r="H128" s="28"/>
      <c r="I128" s="66"/>
      <c r="J128" s="67"/>
      <c r="K128" s="68"/>
      <c r="L128" s="69"/>
      <c r="N128" s="378"/>
    </row>
    <row r="129" spans="1:14" ht="15" customHeight="1">
      <c r="A129" s="52"/>
      <c r="B129" s="151"/>
      <c r="C129" s="152"/>
      <c r="D129" s="166"/>
      <c r="E129" s="152"/>
      <c r="F129" s="155"/>
      <c r="G129" s="156"/>
      <c r="H129" s="151"/>
      <c r="I129" s="171"/>
      <c r="J129" s="138"/>
      <c r="K129" s="139"/>
      <c r="L129" s="140"/>
      <c r="N129" s="378"/>
    </row>
    <row r="130" spans="1:14" ht="15" customHeight="1">
      <c r="A130" s="53"/>
      <c r="B130" s="157" t="s">
        <v>1149</v>
      </c>
      <c r="C130" s="169" t="s">
        <v>702</v>
      </c>
      <c r="D130" s="168"/>
      <c r="E130" s="169"/>
      <c r="F130" s="161"/>
      <c r="G130" s="162"/>
      <c r="H130" s="157"/>
      <c r="I130" s="174"/>
      <c r="J130" s="67"/>
      <c r="K130" s="164"/>
      <c r="L130" s="150"/>
      <c r="N130" s="378"/>
    </row>
    <row r="131" spans="1:14" ht="15" customHeight="1">
      <c r="A131" s="52"/>
      <c r="B131" s="24"/>
      <c r="C131" s="25"/>
      <c r="D131" s="82"/>
      <c r="E131" s="25"/>
      <c r="F131" s="26"/>
      <c r="G131" s="27"/>
      <c r="H131" s="24"/>
      <c r="I131" s="59"/>
      <c r="J131" s="138"/>
      <c r="K131" s="61"/>
      <c r="L131" s="62"/>
      <c r="N131" s="378"/>
    </row>
    <row r="132" spans="1:14" ht="15" customHeight="1">
      <c r="A132" s="53"/>
      <c r="B132" s="28" t="s">
        <v>1161</v>
      </c>
      <c r="C132" s="72" t="s">
        <v>694</v>
      </c>
      <c r="D132" s="83"/>
      <c r="E132" s="29"/>
      <c r="F132" s="30"/>
      <c r="G132" s="31"/>
      <c r="H132" s="28"/>
      <c r="I132" s="66"/>
      <c r="J132" s="67"/>
      <c r="K132" s="68"/>
      <c r="L132" s="69"/>
      <c r="N132" s="378"/>
    </row>
    <row r="133" spans="1:14" ht="15" customHeight="1">
      <c r="A133" s="52"/>
      <c r="B133" s="24"/>
      <c r="C133" s="25"/>
      <c r="D133" s="82"/>
      <c r="E133" s="25"/>
      <c r="F133" s="26"/>
      <c r="G133" s="27"/>
      <c r="H133" s="24"/>
      <c r="I133" s="59"/>
      <c r="J133" s="138"/>
      <c r="K133" s="61"/>
      <c r="L133" s="62"/>
      <c r="N133" s="378"/>
    </row>
    <row r="134" spans="1:14" ht="15" customHeight="1">
      <c r="A134" s="53"/>
      <c r="B134" s="28"/>
      <c r="C134" s="72" t="s">
        <v>1009</v>
      </c>
      <c r="D134" s="83"/>
      <c r="E134" s="29" t="s">
        <v>1162</v>
      </c>
      <c r="F134" s="30"/>
      <c r="G134" s="31"/>
      <c r="H134" s="28" t="s">
        <v>706</v>
      </c>
      <c r="I134" s="66">
        <v>1</v>
      </c>
      <c r="J134" s="67"/>
      <c r="K134" s="68"/>
      <c r="L134" s="200"/>
      <c r="N134" s="378"/>
    </row>
    <row r="135" spans="1:14" ht="15" customHeight="1">
      <c r="A135" s="52"/>
      <c r="B135" s="24"/>
      <c r="C135" s="25"/>
      <c r="D135" s="82"/>
      <c r="E135" s="25"/>
      <c r="F135" s="26"/>
      <c r="G135" s="27"/>
      <c r="H135" s="24"/>
      <c r="I135" s="59"/>
      <c r="J135" s="138"/>
      <c r="K135" s="61"/>
      <c r="L135" s="62"/>
      <c r="N135" s="378"/>
    </row>
    <row r="136" spans="1:14" ht="15" customHeight="1">
      <c r="A136" s="53"/>
      <c r="B136" s="28"/>
      <c r="C136" s="72" t="s">
        <v>914</v>
      </c>
      <c r="D136" s="83"/>
      <c r="E136" s="29" t="s">
        <v>1028</v>
      </c>
      <c r="F136" s="30"/>
      <c r="G136" s="31"/>
      <c r="H136" s="28" t="s">
        <v>562</v>
      </c>
      <c r="I136" s="66">
        <v>12</v>
      </c>
      <c r="J136" s="67"/>
      <c r="K136" s="68"/>
      <c r="L136" s="200"/>
      <c r="N136" s="378"/>
    </row>
    <row r="137" spans="1:14" ht="15" customHeight="1">
      <c r="A137" s="52"/>
      <c r="B137" s="24"/>
      <c r="C137" s="25"/>
      <c r="D137" s="82"/>
      <c r="E137" s="25"/>
      <c r="F137" s="26"/>
      <c r="G137" s="27"/>
      <c r="H137" s="24"/>
      <c r="I137" s="59"/>
      <c r="J137" s="138"/>
      <c r="K137" s="61"/>
      <c r="L137" s="62"/>
      <c r="N137" s="378"/>
    </row>
    <row r="138" spans="1:14" ht="15" customHeight="1">
      <c r="A138" s="53"/>
      <c r="B138" s="28"/>
      <c r="C138" s="72" t="s">
        <v>941</v>
      </c>
      <c r="D138" s="83"/>
      <c r="E138" s="29" t="s">
        <v>1163</v>
      </c>
      <c r="F138" s="30"/>
      <c r="G138" s="31"/>
      <c r="H138" s="28" t="s">
        <v>895</v>
      </c>
      <c r="I138" s="66">
        <v>1</v>
      </c>
      <c r="J138" s="67"/>
      <c r="K138" s="68"/>
      <c r="L138" s="200"/>
      <c r="N138" s="378"/>
    </row>
    <row r="139" spans="1:14" ht="15" customHeight="1">
      <c r="A139" s="52"/>
      <c r="B139" s="24"/>
      <c r="C139" s="25"/>
      <c r="D139" s="82"/>
      <c r="E139" s="25"/>
      <c r="F139" s="26"/>
      <c r="G139" s="27"/>
      <c r="H139" s="24"/>
      <c r="I139" s="59"/>
      <c r="J139" s="138"/>
      <c r="K139" s="61"/>
      <c r="L139" s="62"/>
      <c r="N139" s="378"/>
    </row>
    <row r="140" spans="1:14" ht="15" customHeight="1">
      <c r="A140" s="53"/>
      <c r="B140" s="28"/>
      <c r="C140" s="72" t="s">
        <v>946</v>
      </c>
      <c r="D140" s="83"/>
      <c r="E140" s="29"/>
      <c r="F140" s="30"/>
      <c r="G140" s="31"/>
      <c r="H140" s="28" t="s">
        <v>271</v>
      </c>
      <c r="I140" s="66">
        <v>1</v>
      </c>
      <c r="J140" s="67"/>
      <c r="K140" s="68"/>
      <c r="L140" s="200"/>
      <c r="N140" s="378"/>
    </row>
    <row r="141" spans="1:14" ht="15" customHeight="1">
      <c r="A141" s="52"/>
      <c r="B141" s="24"/>
      <c r="C141" s="25"/>
      <c r="D141" s="82"/>
      <c r="E141" s="25"/>
      <c r="F141" s="26"/>
      <c r="G141" s="27"/>
      <c r="H141" s="24"/>
      <c r="I141" s="59"/>
      <c r="J141" s="138"/>
      <c r="K141" s="61"/>
      <c r="L141" s="62"/>
      <c r="N141" s="378"/>
    </row>
    <row r="142" spans="1:14" ht="15" customHeight="1">
      <c r="A142" s="53"/>
      <c r="B142" s="28"/>
      <c r="C142" s="72" t="s">
        <v>949</v>
      </c>
      <c r="D142" s="83"/>
      <c r="E142" s="29" t="s">
        <v>996</v>
      </c>
      <c r="F142" s="30"/>
      <c r="G142" s="31"/>
      <c r="H142" s="28" t="s">
        <v>895</v>
      </c>
      <c r="I142" s="66">
        <v>1</v>
      </c>
      <c r="J142" s="67"/>
      <c r="K142" s="68"/>
      <c r="L142" s="200"/>
      <c r="N142" s="378"/>
    </row>
    <row r="143" spans="1:14" ht="15" customHeight="1">
      <c r="A143" s="52"/>
      <c r="B143" s="24"/>
      <c r="C143" s="25"/>
      <c r="D143" s="82"/>
      <c r="E143" s="25"/>
      <c r="F143" s="26"/>
      <c r="G143" s="27"/>
      <c r="H143" s="24"/>
      <c r="I143" s="59"/>
      <c r="J143" s="138"/>
      <c r="K143" s="61"/>
      <c r="L143" s="62"/>
      <c r="N143" s="378"/>
    </row>
    <row r="144" spans="1:14" ht="15" customHeight="1">
      <c r="A144" s="53"/>
      <c r="B144" s="28"/>
      <c r="C144" s="72"/>
      <c r="D144" s="83"/>
      <c r="E144" s="29"/>
      <c r="F144" s="30"/>
      <c r="G144" s="31"/>
      <c r="H144" s="28"/>
      <c r="I144" s="66"/>
      <c r="J144" s="67"/>
      <c r="K144" s="68"/>
      <c r="L144" s="69"/>
      <c r="N144" s="378"/>
    </row>
    <row r="145" spans="1:14" ht="15" customHeight="1">
      <c r="A145" s="52"/>
      <c r="B145" s="24"/>
      <c r="C145" s="25"/>
      <c r="D145" s="82"/>
      <c r="E145" s="25"/>
      <c r="F145" s="26"/>
      <c r="G145" s="27"/>
      <c r="H145" s="24"/>
      <c r="I145" s="59"/>
      <c r="J145" s="138"/>
      <c r="K145" s="61"/>
      <c r="L145" s="62"/>
      <c r="N145" s="378"/>
    </row>
    <row r="146" spans="1:14" ht="15" customHeight="1">
      <c r="A146" s="53"/>
      <c r="B146" s="28"/>
      <c r="C146" s="72"/>
      <c r="D146" s="83"/>
      <c r="E146" s="29"/>
      <c r="F146" s="30"/>
      <c r="G146" s="31"/>
      <c r="H146" s="28"/>
      <c r="I146" s="66"/>
      <c r="J146" s="67"/>
      <c r="K146" s="68"/>
      <c r="L146" s="69"/>
      <c r="N146" s="378"/>
    </row>
    <row r="147" spans="1:14" ht="15" customHeight="1">
      <c r="A147" s="52"/>
      <c r="B147" s="24"/>
      <c r="C147" s="25"/>
      <c r="D147" s="82"/>
      <c r="E147" s="25"/>
      <c r="F147" s="26"/>
      <c r="G147" s="27"/>
      <c r="H147" s="24"/>
      <c r="I147" s="59"/>
      <c r="J147" s="138"/>
      <c r="K147" s="61"/>
      <c r="L147" s="62"/>
      <c r="N147" s="378"/>
    </row>
    <row r="148" spans="1:14" ht="15" customHeight="1">
      <c r="A148" s="53"/>
      <c r="B148" s="28"/>
      <c r="C148" s="72"/>
      <c r="D148" s="83"/>
      <c r="E148" s="29"/>
      <c r="F148" s="30"/>
      <c r="G148" s="31"/>
      <c r="H148" s="28"/>
      <c r="I148" s="66"/>
      <c r="J148" s="67"/>
      <c r="K148" s="68"/>
      <c r="L148" s="69"/>
      <c r="N148" s="378"/>
    </row>
    <row r="149" spans="1:14" ht="15" customHeight="1">
      <c r="A149" s="52"/>
      <c r="B149" s="24"/>
      <c r="C149" s="25"/>
      <c r="D149" s="82"/>
      <c r="E149" s="25"/>
      <c r="F149" s="26"/>
      <c r="G149" s="27"/>
      <c r="H149" s="24"/>
      <c r="I149" s="59"/>
      <c r="J149" s="138"/>
      <c r="K149" s="61"/>
      <c r="L149" s="62"/>
      <c r="N149" s="378"/>
    </row>
    <row r="150" spans="1:14" ht="15" customHeight="1">
      <c r="A150" s="53"/>
      <c r="B150" s="28"/>
      <c r="C150" s="72"/>
      <c r="D150" s="83"/>
      <c r="E150" s="29"/>
      <c r="F150" s="30"/>
      <c r="G150" s="31"/>
      <c r="H150" s="28"/>
      <c r="I150" s="66"/>
      <c r="J150" s="67"/>
      <c r="K150" s="68"/>
      <c r="L150" s="69"/>
      <c r="N150" s="378"/>
    </row>
    <row r="151" spans="1:14" ht="15" customHeight="1">
      <c r="A151" s="52"/>
      <c r="B151" s="24"/>
      <c r="C151" s="25"/>
      <c r="D151" s="82"/>
      <c r="E151" s="25"/>
      <c r="F151" s="26"/>
      <c r="G151" s="27"/>
      <c r="H151" s="24"/>
      <c r="I151" s="59"/>
      <c r="J151" s="138"/>
      <c r="K151" s="61"/>
      <c r="L151" s="62"/>
      <c r="N151" s="378"/>
    </row>
    <row r="152" spans="1:14" ht="15" customHeight="1">
      <c r="A152" s="53"/>
      <c r="B152" s="28"/>
      <c r="C152" s="72"/>
      <c r="D152" s="83"/>
      <c r="E152" s="29"/>
      <c r="F152" s="30"/>
      <c r="G152" s="31"/>
      <c r="H152" s="28"/>
      <c r="I152" s="66"/>
      <c r="J152" s="67"/>
      <c r="K152" s="68"/>
      <c r="L152" s="69"/>
      <c r="N152" s="378"/>
    </row>
    <row r="153" spans="1:14" ht="15" customHeight="1">
      <c r="A153" s="52"/>
      <c r="B153" s="24"/>
      <c r="C153" s="25"/>
      <c r="D153" s="82"/>
      <c r="E153" s="25"/>
      <c r="F153" s="26"/>
      <c r="G153" s="27"/>
      <c r="H153" s="24"/>
      <c r="I153" s="59"/>
      <c r="J153" s="138"/>
      <c r="K153" s="61"/>
      <c r="L153" s="62"/>
      <c r="N153" s="378"/>
    </row>
    <row r="154" spans="1:14" ht="15" customHeight="1">
      <c r="A154" s="53"/>
      <c r="B154" s="28"/>
      <c r="C154" s="72"/>
      <c r="D154" s="83"/>
      <c r="E154" s="29"/>
      <c r="F154" s="30"/>
      <c r="G154" s="31"/>
      <c r="H154" s="28"/>
      <c r="I154" s="66"/>
      <c r="J154" s="67"/>
      <c r="K154" s="68"/>
      <c r="L154" s="69"/>
      <c r="N154" s="378"/>
    </row>
    <row r="155" spans="1:14" ht="15" customHeight="1">
      <c r="A155" s="52"/>
      <c r="B155" s="24"/>
      <c r="C155" s="25"/>
      <c r="D155" s="82"/>
      <c r="E155" s="25"/>
      <c r="F155" s="26"/>
      <c r="G155" s="27"/>
      <c r="H155" s="24"/>
      <c r="I155" s="59"/>
      <c r="J155" s="138"/>
      <c r="K155" s="61"/>
      <c r="L155" s="62"/>
      <c r="N155" s="378"/>
    </row>
    <row r="156" spans="1:14" ht="15" customHeight="1">
      <c r="A156" s="53"/>
      <c r="B156" s="28"/>
      <c r="C156" s="72"/>
      <c r="D156" s="83"/>
      <c r="E156" s="29"/>
      <c r="F156" s="30"/>
      <c r="G156" s="31"/>
      <c r="H156" s="28"/>
      <c r="I156" s="66"/>
      <c r="J156" s="67"/>
      <c r="K156" s="68"/>
      <c r="L156" s="69"/>
      <c r="N156" s="378"/>
    </row>
    <row r="157" spans="1:14" ht="15" customHeight="1">
      <c r="A157" s="52"/>
      <c r="B157" s="24"/>
      <c r="C157" s="25"/>
      <c r="D157" s="82"/>
      <c r="E157" s="25"/>
      <c r="F157" s="26"/>
      <c r="G157" s="27"/>
      <c r="H157" s="24"/>
      <c r="I157" s="59"/>
      <c r="J157" s="138"/>
      <c r="K157" s="61"/>
      <c r="L157" s="62"/>
      <c r="N157" s="378"/>
    </row>
    <row r="158" spans="1:14" ht="15" customHeight="1">
      <c r="A158" s="53"/>
      <c r="B158" s="28"/>
      <c r="C158" s="72"/>
      <c r="D158" s="83"/>
      <c r="E158" s="29"/>
      <c r="F158" s="30"/>
      <c r="G158" s="31"/>
      <c r="H158" s="28"/>
      <c r="I158" s="66"/>
      <c r="J158" s="67"/>
      <c r="K158" s="68"/>
      <c r="L158" s="69"/>
      <c r="N158" s="378"/>
    </row>
    <row r="159" spans="1:14" ht="15" customHeight="1">
      <c r="A159" s="52"/>
      <c r="B159" s="24"/>
      <c r="C159" s="25"/>
      <c r="D159" s="82"/>
      <c r="E159" s="25"/>
      <c r="F159" s="26"/>
      <c r="G159" s="27"/>
      <c r="H159" s="24"/>
      <c r="I159" s="59"/>
      <c r="J159" s="138"/>
      <c r="K159" s="61"/>
      <c r="L159" s="62"/>
      <c r="N159" s="378"/>
    </row>
    <row r="160" spans="1:14" ht="15" customHeight="1">
      <c r="A160" s="53"/>
      <c r="B160" s="28"/>
      <c r="C160" s="72"/>
      <c r="D160" s="83"/>
      <c r="E160" s="29"/>
      <c r="F160" s="30"/>
      <c r="G160" s="31"/>
      <c r="H160" s="28"/>
      <c r="I160" s="66"/>
      <c r="J160" s="67"/>
      <c r="K160" s="68"/>
      <c r="L160" s="69"/>
      <c r="N160" s="378"/>
    </row>
    <row r="161" spans="1:14" ht="15" customHeight="1">
      <c r="A161" s="52"/>
      <c r="B161" s="151"/>
      <c r="C161" s="152"/>
      <c r="D161" s="166"/>
      <c r="E161" s="152"/>
      <c r="F161" s="155"/>
      <c r="G161" s="156"/>
      <c r="H161" s="151"/>
      <c r="I161" s="171"/>
      <c r="J161" s="138"/>
      <c r="K161" s="139"/>
      <c r="L161" s="140"/>
      <c r="N161" s="378"/>
    </row>
    <row r="162" spans="1:14" ht="15" customHeight="1">
      <c r="A162" s="53"/>
      <c r="B162" s="157" t="s">
        <v>1161</v>
      </c>
      <c r="C162" s="169" t="s">
        <v>702</v>
      </c>
      <c r="D162" s="168"/>
      <c r="E162" s="169"/>
      <c r="F162" s="161"/>
      <c r="G162" s="162"/>
      <c r="H162" s="157"/>
      <c r="I162" s="174"/>
      <c r="J162" s="67"/>
      <c r="K162" s="164"/>
      <c r="L162" s="150"/>
      <c r="N162" s="378"/>
    </row>
    <row r="163" spans="1:14" ht="15" customHeight="1">
      <c r="A163" s="52"/>
      <c r="B163" s="24"/>
      <c r="C163" s="25"/>
      <c r="D163" s="82"/>
      <c r="E163" s="25"/>
      <c r="F163" s="26"/>
      <c r="G163" s="27"/>
      <c r="H163" s="24"/>
      <c r="I163" s="59"/>
      <c r="J163" s="138"/>
      <c r="K163" s="61"/>
      <c r="L163" s="62"/>
      <c r="N163" s="378"/>
    </row>
    <row r="164" spans="1:14" ht="15" customHeight="1">
      <c r="A164" s="53"/>
      <c r="B164" s="157" t="s">
        <v>1164</v>
      </c>
      <c r="C164" s="72" t="s">
        <v>695</v>
      </c>
      <c r="D164" s="83"/>
      <c r="E164" s="29"/>
      <c r="F164" s="30"/>
      <c r="G164" s="31"/>
      <c r="H164" s="28"/>
      <c r="I164" s="66"/>
      <c r="J164" s="67"/>
      <c r="K164" s="68"/>
      <c r="L164" s="69"/>
      <c r="N164" s="378"/>
    </row>
    <row r="165" spans="1:14" ht="15" customHeight="1">
      <c r="A165" s="52"/>
      <c r="B165" s="24"/>
      <c r="C165" s="25"/>
      <c r="D165" s="82"/>
      <c r="E165" s="25"/>
      <c r="F165" s="26"/>
      <c r="G165" s="27"/>
      <c r="H165" s="24"/>
      <c r="I165" s="59"/>
      <c r="J165" s="138"/>
      <c r="K165" s="61"/>
      <c r="L165" s="62"/>
      <c r="N165" s="378"/>
    </row>
    <row r="166" spans="1:14" ht="15" customHeight="1">
      <c r="A166" s="53"/>
      <c r="B166" s="28"/>
      <c r="C166" s="72" t="s">
        <v>1035</v>
      </c>
      <c r="D166" s="83"/>
      <c r="E166" s="29" t="s">
        <v>955</v>
      </c>
      <c r="F166" s="30"/>
      <c r="G166" s="31"/>
      <c r="H166" s="28" t="s">
        <v>271</v>
      </c>
      <c r="I166" s="66">
        <v>1</v>
      </c>
      <c r="J166" s="67"/>
      <c r="K166" s="68"/>
      <c r="L166" s="200"/>
      <c r="N166" s="378"/>
    </row>
    <row r="167" spans="1:14" ht="15" customHeight="1">
      <c r="A167" s="52"/>
      <c r="B167" s="24"/>
      <c r="C167" s="25"/>
      <c r="D167" s="82"/>
      <c r="E167" s="25"/>
      <c r="F167" s="26"/>
      <c r="G167" s="27"/>
      <c r="H167" s="24"/>
      <c r="I167" s="59"/>
      <c r="J167" s="138"/>
      <c r="K167" s="61"/>
      <c r="L167" s="62"/>
      <c r="N167" s="378"/>
    </row>
    <row r="168" spans="1:14" ht="15" customHeight="1">
      <c r="A168" s="53"/>
      <c r="B168" s="28"/>
      <c r="C168" s="72" t="s">
        <v>964</v>
      </c>
      <c r="D168" s="83"/>
      <c r="E168" s="29" t="s">
        <v>965</v>
      </c>
      <c r="F168" s="30"/>
      <c r="G168" s="31"/>
      <c r="H168" s="28" t="s">
        <v>271</v>
      </c>
      <c r="I168" s="66">
        <v>14</v>
      </c>
      <c r="J168" s="67"/>
      <c r="K168" s="68"/>
      <c r="L168" s="200"/>
      <c r="N168" s="378"/>
    </row>
    <row r="169" spans="1:14" ht="15" customHeight="1">
      <c r="A169" s="52"/>
      <c r="B169" s="24"/>
      <c r="C169" s="25"/>
      <c r="D169" s="82"/>
      <c r="E169" s="25"/>
      <c r="F169" s="26"/>
      <c r="G169" s="27"/>
      <c r="H169" s="24"/>
      <c r="I169" s="59"/>
      <c r="J169" s="138"/>
      <c r="K169" s="61"/>
      <c r="L169" s="62"/>
      <c r="N169" s="378"/>
    </row>
    <row r="170" spans="1:14" ht="15" customHeight="1">
      <c r="A170" s="53"/>
      <c r="B170" s="28"/>
      <c r="C170" s="72"/>
      <c r="D170" s="83"/>
      <c r="E170" s="29"/>
      <c r="F170" s="30"/>
      <c r="G170" s="31"/>
      <c r="H170" s="28"/>
      <c r="I170" s="66"/>
      <c r="J170" s="67"/>
      <c r="K170" s="68"/>
      <c r="L170" s="69"/>
      <c r="N170" s="378"/>
    </row>
    <row r="171" spans="1:14" ht="15" customHeight="1">
      <c r="A171" s="52"/>
      <c r="B171" s="24"/>
      <c r="C171" s="25"/>
      <c r="D171" s="82"/>
      <c r="E171" s="25"/>
      <c r="F171" s="26"/>
      <c r="G171" s="27"/>
      <c r="H171" s="24"/>
      <c r="I171" s="59"/>
      <c r="J171" s="138"/>
      <c r="K171" s="61"/>
      <c r="L171" s="62"/>
      <c r="N171" s="378"/>
    </row>
    <row r="172" spans="1:14" ht="15" customHeight="1">
      <c r="A172" s="53"/>
      <c r="B172" s="28"/>
      <c r="C172" s="72"/>
      <c r="D172" s="83"/>
      <c r="E172" s="29"/>
      <c r="F172" s="30"/>
      <c r="G172" s="31"/>
      <c r="H172" s="28"/>
      <c r="I172" s="66"/>
      <c r="J172" s="67"/>
      <c r="K172" s="68"/>
      <c r="L172" s="69"/>
      <c r="N172" s="378"/>
    </row>
    <row r="173" spans="1:14" ht="15" customHeight="1">
      <c r="A173" s="52"/>
      <c r="B173" s="24"/>
      <c r="C173" s="25"/>
      <c r="D173" s="82"/>
      <c r="E173" s="25"/>
      <c r="F173" s="26"/>
      <c r="G173" s="27"/>
      <c r="H173" s="24"/>
      <c r="I173" s="59"/>
      <c r="J173" s="138"/>
      <c r="K173" s="61"/>
      <c r="L173" s="62"/>
      <c r="N173" s="378"/>
    </row>
    <row r="174" spans="1:14" ht="15" customHeight="1">
      <c r="A174" s="53"/>
      <c r="B174" s="28"/>
      <c r="C174" s="72"/>
      <c r="D174" s="83"/>
      <c r="E174" s="29"/>
      <c r="F174" s="30"/>
      <c r="G174" s="31"/>
      <c r="H174" s="28"/>
      <c r="I174" s="66"/>
      <c r="J174" s="67"/>
      <c r="K174" s="68"/>
      <c r="L174" s="69"/>
      <c r="N174" s="378"/>
    </row>
    <row r="175" spans="1:14" ht="15" customHeight="1">
      <c r="A175" s="52"/>
      <c r="B175" s="24"/>
      <c r="C175" s="25"/>
      <c r="D175" s="82"/>
      <c r="E175" s="25"/>
      <c r="F175" s="26"/>
      <c r="G175" s="27"/>
      <c r="H175" s="24"/>
      <c r="I175" s="59"/>
      <c r="J175" s="138"/>
      <c r="K175" s="61"/>
      <c r="L175" s="62"/>
      <c r="N175" s="378"/>
    </row>
    <row r="176" spans="1:14" ht="15" customHeight="1">
      <c r="A176" s="53"/>
      <c r="B176" s="28"/>
      <c r="C176" s="72"/>
      <c r="D176" s="83"/>
      <c r="E176" s="29"/>
      <c r="F176" s="30"/>
      <c r="G176" s="31"/>
      <c r="H176" s="28"/>
      <c r="I176" s="66"/>
      <c r="J176" s="67"/>
      <c r="K176" s="68"/>
      <c r="L176" s="69"/>
      <c r="N176" s="378"/>
    </row>
    <row r="177" spans="1:14" ht="15" customHeight="1">
      <c r="A177" s="52"/>
      <c r="B177" s="24"/>
      <c r="C177" s="25"/>
      <c r="D177" s="82"/>
      <c r="E177" s="25"/>
      <c r="F177" s="26"/>
      <c r="G177" s="27"/>
      <c r="H177" s="24"/>
      <c r="I177" s="59"/>
      <c r="J177" s="138"/>
      <c r="K177" s="61"/>
      <c r="L177" s="62"/>
      <c r="N177" s="378"/>
    </row>
    <row r="178" spans="1:14" ht="15" customHeight="1">
      <c r="A178" s="53"/>
      <c r="B178" s="28"/>
      <c r="C178" s="72"/>
      <c r="D178" s="83"/>
      <c r="E178" s="29"/>
      <c r="F178" s="30"/>
      <c r="G178" s="31"/>
      <c r="H178" s="28"/>
      <c r="I178" s="66"/>
      <c r="J178" s="67"/>
      <c r="K178" s="68"/>
      <c r="L178" s="69"/>
      <c r="N178" s="378"/>
    </row>
    <row r="179" spans="1:14" ht="15" customHeight="1">
      <c r="A179" s="52"/>
      <c r="B179" s="24"/>
      <c r="C179" s="25"/>
      <c r="D179" s="82"/>
      <c r="E179" s="25"/>
      <c r="F179" s="26"/>
      <c r="G179" s="27"/>
      <c r="H179" s="24"/>
      <c r="I179" s="59"/>
      <c r="J179" s="138"/>
      <c r="K179" s="61"/>
      <c r="L179" s="62"/>
      <c r="N179" s="378"/>
    </row>
    <row r="180" spans="1:14" ht="15" customHeight="1">
      <c r="A180" s="53"/>
      <c r="B180" s="28"/>
      <c r="C180" s="72"/>
      <c r="D180" s="83"/>
      <c r="E180" s="29"/>
      <c r="F180" s="30"/>
      <c r="G180" s="31"/>
      <c r="H180" s="28"/>
      <c r="I180" s="66"/>
      <c r="J180" s="67"/>
      <c r="K180" s="68"/>
      <c r="L180" s="69"/>
      <c r="N180" s="378"/>
    </row>
    <row r="181" spans="1:14" ht="15" customHeight="1">
      <c r="A181" s="52"/>
      <c r="B181" s="24"/>
      <c r="C181" s="25"/>
      <c r="D181" s="82"/>
      <c r="E181" s="25"/>
      <c r="F181" s="26"/>
      <c r="G181" s="27"/>
      <c r="H181" s="24"/>
      <c r="I181" s="59"/>
      <c r="J181" s="138"/>
      <c r="K181" s="61"/>
      <c r="L181" s="62"/>
      <c r="N181" s="378"/>
    </row>
    <row r="182" spans="1:14" ht="15" customHeight="1">
      <c r="A182" s="53"/>
      <c r="B182" s="28"/>
      <c r="C182" s="72"/>
      <c r="D182" s="83"/>
      <c r="E182" s="29"/>
      <c r="F182" s="30"/>
      <c r="G182" s="31"/>
      <c r="H182" s="28"/>
      <c r="I182" s="66"/>
      <c r="J182" s="67"/>
      <c r="K182" s="68"/>
      <c r="L182" s="69"/>
      <c r="N182" s="378"/>
    </row>
    <row r="183" spans="1:14" ht="15" customHeight="1">
      <c r="A183" s="52"/>
      <c r="B183" s="24"/>
      <c r="C183" s="25"/>
      <c r="D183" s="82"/>
      <c r="E183" s="25"/>
      <c r="F183" s="26"/>
      <c r="G183" s="27"/>
      <c r="H183" s="24"/>
      <c r="I183" s="59"/>
      <c r="J183" s="138"/>
      <c r="K183" s="61"/>
      <c r="L183" s="62"/>
      <c r="N183" s="378"/>
    </row>
    <row r="184" spans="1:14" ht="15" customHeight="1">
      <c r="A184" s="53"/>
      <c r="B184" s="28"/>
      <c r="C184" s="72"/>
      <c r="D184" s="83"/>
      <c r="E184" s="29"/>
      <c r="F184" s="30"/>
      <c r="G184" s="31"/>
      <c r="H184" s="28"/>
      <c r="I184" s="66"/>
      <c r="J184" s="67"/>
      <c r="K184" s="68"/>
      <c r="L184" s="69"/>
      <c r="N184" s="378"/>
    </row>
    <row r="185" spans="1:14" ht="15" customHeight="1">
      <c r="A185" s="52"/>
      <c r="B185" s="24"/>
      <c r="C185" s="25"/>
      <c r="D185" s="82"/>
      <c r="E185" s="25"/>
      <c r="F185" s="26"/>
      <c r="G185" s="27"/>
      <c r="H185" s="24"/>
      <c r="I185" s="59"/>
      <c r="J185" s="138"/>
      <c r="K185" s="61"/>
      <c r="L185" s="62"/>
      <c r="N185" s="378"/>
    </row>
    <row r="186" spans="1:14" ht="15" customHeight="1">
      <c r="A186" s="53"/>
      <c r="B186" s="28"/>
      <c r="C186" s="72"/>
      <c r="D186" s="83"/>
      <c r="E186" s="29"/>
      <c r="F186" s="30"/>
      <c r="G186" s="31"/>
      <c r="H186" s="28"/>
      <c r="I186" s="66"/>
      <c r="J186" s="67"/>
      <c r="K186" s="68"/>
      <c r="L186" s="69"/>
      <c r="N186" s="378"/>
    </row>
    <row r="187" spans="1:14" ht="15" customHeight="1">
      <c r="A187" s="52"/>
      <c r="B187" s="24"/>
      <c r="C187" s="25"/>
      <c r="D187" s="82"/>
      <c r="E187" s="25"/>
      <c r="F187" s="26"/>
      <c r="G187" s="27"/>
      <c r="H187" s="24"/>
      <c r="I187" s="59"/>
      <c r="J187" s="138"/>
      <c r="K187" s="61"/>
      <c r="L187" s="62"/>
      <c r="N187" s="378"/>
    </row>
    <row r="188" spans="1:14" ht="15" customHeight="1">
      <c r="A188" s="53"/>
      <c r="B188" s="28"/>
      <c r="C188" s="72"/>
      <c r="D188" s="83"/>
      <c r="E188" s="29"/>
      <c r="F188" s="30"/>
      <c r="G188" s="31"/>
      <c r="H188" s="28"/>
      <c r="I188" s="66"/>
      <c r="J188" s="67"/>
      <c r="K188" s="68"/>
      <c r="L188" s="69"/>
      <c r="N188" s="378"/>
    </row>
    <row r="189" spans="1:14" ht="15" customHeight="1">
      <c r="A189" s="52"/>
      <c r="B189" s="24"/>
      <c r="C189" s="25"/>
      <c r="D189" s="82"/>
      <c r="E189" s="25"/>
      <c r="F189" s="26"/>
      <c r="G189" s="27"/>
      <c r="H189" s="24"/>
      <c r="I189" s="59"/>
      <c r="J189" s="138"/>
      <c r="K189" s="61"/>
      <c r="L189" s="62"/>
      <c r="N189" s="378"/>
    </row>
    <row r="190" spans="1:14" ht="15" customHeight="1">
      <c r="A190" s="53"/>
      <c r="B190" s="28"/>
      <c r="C190" s="72"/>
      <c r="D190" s="83"/>
      <c r="E190" s="29"/>
      <c r="F190" s="30"/>
      <c r="G190" s="31"/>
      <c r="H190" s="28"/>
      <c r="I190" s="66"/>
      <c r="J190" s="67"/>
      <c r="K190" s="68"/>
      <c r="L190" s="69"/>
      <c r="N190" s="378"/>
    </row>
    <row r="191" spans="1:14" ht="15" customHeight="1">
      <c r="A191" s="52"/>
      <c r="B191" s="24"/>
      <c r="C191" s="25"/>
      <c r="D191" s="82"/>
      <c r="E191" s="25"/>
      <c r="F191" s="26"/>
      <c r="G191" s="27"/>
      <c r="H191" s="24"/>
      <c r="I191" s="59"/>
      <c r="J191" s="138"/>
      <c r="K191" s="61"/>
      <c r="L191" s="62"/>
      <c r="N191" s="378"/>
    </row>
    <row r="192" spans="1:14" ht="15" customHeight="1">
      <c r="A192" s="53"/>
      <c r="B192" s="28"/>
      <c r="C192" s="72"/>
      <c r="D192" s="83"/>
      <c r="E192" s="29"/>
      <c r="F192" s="30"/>
      <c r="G192" s="31"/>
      <c r="H192" s="28"/>
      <c r="I192" s="66"/>
      <c r="J192" s="67"/>
      <c r="K192" s="68"/>
      <c r="L192" s="69"/>
      <c r="N192" s="378"/>
    </row>
    <row r="193" spans="1:14" ht="15" customHeight="1">
      <c r="A193" s="52"/>
      <c r="B193" s="151"/>
      <c r="C193" s="152"/>
      <c r="D193" s="166"/>
      <c r="E193" s="152"/>
      <c r="F193" s="155"/>
      <c r="G193" s="156"/>
      <c r="H193" s="151"/>
      <c r="I193" s="171"/>
      <c r="J193" s="138"/>
      <c r="K193" s="139"/>
      <c r="L193" s="140"/>
      <c r="N193" s="378"/>
    </row>
    <row r="194" spans="1:14" ht="15" customHeight="1">
      <c r="A194" s="53"/>
      <c r="B194" s="157" t="s">
        <v>1164</v>
      </c>
      <c r="C194" s="169" t="s">
        <v>702</v>
      </c>
      <c r="D194" s="168"/>
      <c r="E194" s="169"/>
      <c r="F194" s="161"/>
      <c r="G194" s="162"/>
      <c r="H194" s="157"/>
      <c r="I194" s="174"/>
      <c r="J194" s="67"/>
      <c r="K194" s="164"/>
      <c r="L194" s="150"/>
      <c r="N194" s="378"/>
    </row>
  </sheetData>
  <mergeCells count="8">
    <mergeCell ref="K1:K2"/>
    <mergeCell ref="L1:L2"/>
    <mergeCell ref="B1:D2"/>
    <mergeCell ref="E1:E2"/>
    <mergeCell ref="G1:G2"/>
    <mergeCell ref="H1:H2"/>
    <mergeCell ref="I1:I2"/>
    <mergeCell ref="J1:J2"/>
  </mergeCells>
  <phoneticPr fontId="2"/>
  <conditionalFormatting sqref="A3:A194">
    <cfRule type="cellIs" dxfId="385" priority="54" stopIfTrue="1" operator="between">
      <formula>0.9999</formula>
      <formula>1.0001</formula>
    </cfRule>
  </conditionalFormatting>
  <conditionalFormatting sqref="J8:K8">
    <cfRule type="expression" dxfId="384" priority="138" stopIfTrue="1">
      <formula>ISERROR(J8)</formula>
    </cfRule>
  </conditionalFormatting>
  <conditionalFormatting sqref="J10:K10">
    <cfRule type="expression" dxfId="383" priority="137" stopIfTrue="1">
      <formula>ISERROR(J10)</formula>
    </cfRule>
  </conditionalFormatting>
  <conditionalFormatting sqref="J12:K12">
    <cfRule type="expression" dxfId="382" priority="136" stopIfTrue="1">
      <formula>ISERROR(J12)</formula>
    </cfRule>
  </conditionalFormatting>
  <conditionalFormatting sqref="J14:K14">
    <cfRule type="expression" dxfId="381" priority="135" stopIfTrue="1">
      <formula>ISERROR(J14)</formula>
    </cfRule>
  </conditionalFormatting>
  <conditionalFormatting sqref="J16:K16">
    <cfRule type="expression" dxfId="380" priority="134" stopIfTrue="1">
      <formula>ISERROR(J16)</formula>
    </cfRule>
  </conditionalFormatting>
  <conditionalFormatting sqref="J18:K18">
    <cfRule type="expression" dxfId="379" priority="133" stopIfTrue="1">
      <formula>ISERROR(J18)</formula>
    </cfRule>
  </conditionalFormatting>
  <conditionalFormatting sqref="J20:K20">
    <cfRule type="expression" dxfId="378" priority="132" stopIfTrue="1">
      <formula>ISERROR(J20)</formula>
    </cfRule>
  </conditionalFormatting>
  <conditionalFormatting sqref="J22:K22">
    <cfRule type="expression" dxfId="377" priority="131" stopIfTrue="1">
      <formula>ISERROR(J22)</formula>
    </cfRule>
  </conditionalFormatting>
  <conditionalFormatting sqref="J24:K24">
    <cfRule type="expression" dxfId="376" priority="130" stopIfTrue="1">
      <formula>ISERROR(J24)</formula>
    </cfRule>
  </conditionalFormatting>
  <conditionalFormatting sqref="J26:K26">
    <cfRule type="expression" dxfId="375" priority="129" stopIfTrue="1">
      <formula>ISERROR(J26)</formula>
    </cfRule>
  </conditionalFormatting>
  <conditionalFormatting sqref="J28:K28">
    <cfRule type="expression" dxfId="374" priority="128" stopIfTrue="1">
      <formula>ISERROR(J28)</formula>
    </cfRule>
  </conditionalFormatting>
  <conditionalFormatting sqref="J30:K30">
    <cfRule type="expression" dxfId="373" priority="127" stopIfTrue="1">
      <formula>ISERROR(J30)</formula>
    </cfRule>
  </conditionalFormatting>
  <conditionalFormatting sqref="J32:K32">
    <cfRule type="expression" dxfId="372" priority="126" stopIfTrue="1">
      <formula>ISERROR(J32)</formula>
    </cfRule>
  </conditionalFormatting>
  <conditionalFormatting sqref="J36:K36">
    <cfRule type="expression" dxfId="371" priority="124"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J166:K166 J168:K168 J170:K170 J172:K172 J174:K174 J176:K176 J178:K178 J180:K180 J182:K182 J184:K184 J186:K186 J188:K188 J190:K190 J192:K192 J194:K194">
    <cfRule type="expression" dxfId="370" priority="6" stopIfTrue="1">
      <formula>ISERROR(J38)</formula>
    </cfRule>
  </conditionalFormatting>
  <conditionalFormatting sqref="J11:L11">
    <cfRule type="expression" dxfId="369" priority="149" stopIfTrue="1">
      <formula>ISERROR(J11)</formula>
    </cfRule>
  </conditionalFormatting>
  <conditionalFormatting sqref="K6">
    <cfRule type="expression" dxfId="368" priority="157" stopIfTrue="1">
      <formula>ISERROR(K6)</formula>
    </cfRule>
  </conditionalFormatting>
  <conditionalFormatting sqref="K34">
    <cfRule type="expression" dxfId="367" priority="125" stopIfTrue="1">
      <formula>ISERROR(K34)</formula>
    </cfRule>
  </conditionalFormatting>
  <conditionalFormatting sqref="L5">
    <cfRule type="expression" dxfId="366" priority="156" stopIfTrue="1">
      <formula>ISERROR(L5)</formula>
    </cfRule>
  </conditionalFormatting>
  <conditionalFormatting sqref="L7">
    <cfRule type="expression" dxfId="365" priority="141" stopIfTrue="1">
      <formula>ISERROR(L7)</formula>
    </cfRule>
  </conditionalFormatting>
  <conditionalFormatting sqref="L9">
    <cfRule type="expression" dxfId="364" priority="140" stopIfTrue="1">
      <formula>ISERROR(L9)</formula>
    </cfRule>
  </conditionalFormatting>
  <conditionalFormatting sqref="L13">
    <cfRule type="expression" dxfId="363" priority="144" stopIfTrue="1">
      <formula>ISERROR(L13)</formula>
    </cfRule>
  </conditionalFormatting>
  <conditionalFormatting sqref="L15">
    <cfRule type="expression" dxfId="362" priority="151" stopIfTrue="1">
      <formula>ISERROR(L15)</formula>
    </cfRule>
  </conditionalFormatting>
  <conditionalFormatting sqref="L17">
    <cfRule type="expression" dxfId="361" priority="150" stopIfTrue="1">
      <formula>ISERROR(L17)</formula>
    </cfRule>
  </conditionalFormatting>
  <conditionalFormatting sqref="L19">
    <cfRule type="expression" dxfId="360" priority="139" stopIfTrue="1">
      <formula>ISERROR(L19)</formula>
    </cfRule>
  </conditionalFormatting>
  <conditionalFormatting sqref="L21 L23 L25 L27 L29 L31 L35 L43 L45 L47 L49 L51 L53 L55 L57 L59 L61 L63 K67:L67 L99 L101 L103 L105 L107 L109 L111 L113 L115 L117 L119 L121 L123 L125 L127">
    <cfRule type="expression" dxfId="359" priority="158" stopIfTrue="1">
      <formula>ISERROR(K21)</formula>
    </cfRule>
  </conditionalFormatting>
  <conditionalFormatting sqref="L37 K39:L39 L41">
    <cfRule type="expression" dxfId="358" priority="5" stopIfTrue="1">
      <formula>ISERROR(K37)</formula>
    </cfRule>
  </conditionalFormatting>
  <conditionalFormatting sqref="L69 L71 L73 L75 L77 L79 L81 L83 L85 K87:L87 K89:L89 L91 L93 L95 L97">
    <cfRule type="expression" dxfId="357" priority="4" stopIfTrue="1">
      <formula>ISERROR(K69)</formula>
    </cfRule>
  </conditionalFormatting>
  <conditionalFormatting sqref="L131 L143 L145 L147 L149 L151 L153 L155 L157 L159">
    <cfRule type="expression" dxfId="356" priority="74" stopIfTrue="1">
      <formula>ISERROR(L131)</formula>
    </cfRule>
  </conditionalFormatting>
  <conditionalFormatting sqref="L133 K135:L135 L137 L139 L141">
    <cfRule type="expression" dxfId="355" priority="3" stopIfTrue="1">
      <formula>ISERROR(K133)</formula>
    </cfRule>
  </conditionalFormatting>
  <conditionalFormatting sqref="L163 L177 L179 L181 L183 L185 L187 L189 L191">
    <cfRule type="expression" dxfId="354" priority="58" stopIfTrue="1">
      <formula>ISERROR(L163)</formula>
    </cfRule>
  </conditionalFormatting>
  <conditionalFormatting sqref="L165">
    <cfRule type="expression" dxfId="353" priority="2" stopIfTrue="1">
      <formula>ISERROR(L165)</formula>
    </cfRule>
  </conditionalFormatting>
  <conditionalFormatting sqref="L167">
    <cfRule type="expression" dxfId="352" priority="1" stopIfTrue="1">
      <formula>ISERROR(L167)</formula>
    </cfRule>
  </conditionalFormatting>
  <conditionalFormatting sqref="L169 L171 L173 L175">
    <cfRule type="expression" dxfId="351" priority="44" stopIfTrue="1">
      <formula>ISERROR(L169)</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5" manualBreakCount="5">
    <brk id="34" min="1" max="11" man="1"/>
    <brk id="66" min="1" max="11" man="1"/>
    <brk id="98" min="1" max="11" man="1"/>
    <brk id="130" min="1" max="11" man="1"/>
    <brk id="162" min="1" max="11"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3C010-302E-40C1-9701-959D4B152389}">
  <dimension ref="A1:O162"/>
  <sheetViews>
    <sheetView showGridLines="0" showZeros="0" view="pageBreakPreview" zoomScale="87" zoomScaleNormal="80" zoomScaleSheetLayoutView="87" workbookViewId="0">
      <pane ySplit="4" topLeftCell="A5" activePane="bottomLeft" state="frozenSplit"/>
      <selection activeCell="H32" sqref="H32"/>
      <selection pane="bottomLeft" activeCell="Q27" sqref="Q2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5" width="9" style="477"/>
    <col min="16"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70</v>
      </c>
      <c r="C4" s="85" t="s">
        <v>108</v>
      </c>
      <c r="D4" s="30"/>
      <c r="E4" s="29" t="s">
        <v>109</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694</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v>3</v>
      </c>
      <c r="C12" s="72" t="s">
        <v>695</v>
      </c>
      <c r="D12" s="83"/>
      <c r="E12" s="29"/>
      <c r="F12" s="30"/>
      <c r="G12" s="31"/>
      <c r="H12" s="28" t="s">
        <v>59</v>
      </c>
      <c r="I12" s="66">
        <v>1</v>
      </c>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70</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28" t="s">
        <v>1165</v>
      </c>
      <c r="C36" s="72" t="s">
        <v>692</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709</v>
      </c>
      <c r="D38" s="83"/>
      <c r="E38" s="29" t="s">
        <v>1166</v>
      </c>
      <c r="F38" s="30"/>
      <c r="G38" s="31"/>
      <c r="H38" s="28" t="s">
        <v>706</v>
      </c>
      <c r="I38" s="66">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869</v>
      </c>
      <c r="D40" s="83"/>
      <c r="E40" s="29" t="s">
        <v>1150</v>
      </c>
      <c r="F40" s="30"/>
      <c r="G40" s="31"/>
      <c r="H40" s="28" t="s">
        <v>271</v>
      </c>
      <c r="I40" s="66">
        <v>17</v>
      </c>
      <c r="J40" s="67"/>
      <c r="K40" s="68"/>
      <c r="L40" s="200"/>
      <c r="N40" s="378"/>
    </row>
    <row r="41" spans="1:14" ht="15" customHeight="1">
      <c r="A41" s="52"/>
      <c r="B41" s="24"/>
      <c r="C41" s="25"/>
      <c r="D41" s="82"/>
      <c r="E41" s="25"/>
      <c r="F41" s="26"/>
      <c r="G41" s="27"/>
      <c r="H41" s="24"/>
      <c r="I41" s="59"/>
      <c r="J41" s="138"/>
      <c r="K41" s="61"/>
      <c r="L41" s="62"/>
      <c r="N41" s="378"/>
    </row>
    <row r="42" spans="1:14" ht="15" customHeight="1">
      <c r="A42" s="53"/>
      <c r="B42" s="28"/>
      <c r="C42" s="72" t="s">
        <v>869</v>
      </c>
      <c r="D42" s="83"/>
      <c r="E42" s="29" t="s">
        <v>1167</v>
      </c>
      <c r="F42" s="30"/>
      <c r="G42" s="31"/>
      <c r="H42" s="28" t="s">
        <v>271</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t="s">
        <v>869</v>
      </c>
      <c r="D44" s="83"/>
      <c r="E44" s="29" t="s">
        <v>1154</v>
      </c>
      <c r="F44" s="30"/>
      <c r="G44" s="31"/>
      <c r="H44" s="28" t="s">
        <v>271</v>
      </c>
      <c r="I44" s="66">
        <v>3</v>
      </c>
      <c r="J44" s="67"/>
      <c r="K44" s="68"/>
      <c r="L44" s="200"/>
      <c r="N44" s="378"/>
    </row>
    <row r="45" spans="1:14" ht="15" customHeight="1">
      <c r="A45" s="52"/>
      <c r="B45" s="24"/>
      <c r="C45" s="25"/>
      <c r="D45" s="82"/>
      <c r="E45" s="25"/>
      <c r="F45" s="26"/>
      <c r="G45" s="27"/>
      <c r="H45" s="24"/>
      <c r="I45" s="59"/>
      <c r="J45" s="138"/>
      <c r="K45" s="61"/>
      <c r="L45" s="62"/>
      <c r="N45" s="378"/>
    </row>
    <row r="46" spans="1:14" ht="15" customHeight="1">
      <c r="A46" s="53"/>
      <c r="B46" s="28"/>
      <c r="C46" s="72" t="s">
        <v>869</v>
      </c>
      <c r="D46" s="83"/>
      <c r="E46" s="29" t="s">
        <v>1168</v>
      </c>
      <c r="F46" s="30"/>
      <c r="G46" s="31"/>
      <c r="H46" s="28" t="s">
        <v>271</v>
      </c>
      <c r="I46" s="66">
        <v>2</v>
      </c>
      <c r="J46" s="67"/>
      <c r="K46" s="68"/>
      <c r="L46" s="200"/>
      <c r="N46" s="378"/>
    </row>
    <row r="47" spans="1:14" ht="15" customHeight="1">
      <c r="A47" s="52"/>
      <c r="B47" s="24"/>
      <c r="C47" s="25"/>
      <c r="D47" s="82"/>
      <c r="E47" s="25"/>
      <c r="F47" s="26"/>
      <c r="G47" s="27"/>
      <c r="H47" s="24"/>
      <c r="I47" s="59"/>
      <c r="J47" s="138"/>
      <c r="K47" s="61"/>
      <c r="L47" s="62"/>
      <c r="N47" s="378"/>
    </row>
    <row r="48" spans="1:14" ht="15" customHeight="1">
      <c r="A48" s="53"/>
      <c r="B48" s="28"/>
      <c r="C48" s="72" t="s">
        <v>893</v>
      </c>
      <c r="D48" s="83"/>
      <c r="E48" s="29" t="s">
        <v>988</v>
      </c>
      <c r="F48" s="30"/>
      <c r="G48" s="31"/>
      <c r="H48" s="28" t="s">
        <v>895</v>
      </c>
      <c r="I48" s="66">
        <v>5</v>
      </c>
      <c r="J48" s="67"/>
      <c r="K48" s="68"/>
      <c r="L48" s="200"/>
      <c r="N48" s="378"/>
    </row>
    <row r="49" spans="1:14" ht="15" customHeight="1">
      <c r="A49" s="52"/>
      <c r="B49" s="24"/>
      <c r="C49" s="25"/>
      <c r="D49" s="82"/>
      <c r="E49" s="25"/>
      <c r="F49" s="26"/>
      <c r="G49" s="27"/>
      <c r="H49" s="24"/>
      <c r="I49" s="59"/>
      <c r="J49" s="138"/>
      <c r="K49" s="61"/>
      <c r="L49" s="62"/>
      <c r="N49" s="378"/>
    </row>
    <row r="50" spans="1:14" ht="15" customHeight="1">
      <c r="A50" s="53"/>
      <c r="B50" s="28"/>
      <c r="C50" s="72" t="s">
        <v>893</v>
      </c>
      <c r="D50" s="83"/>
      <c r="E50" s="29" t="s">
        <v>989</v>
      </c>
      <c r="F50" s="30"/>
      <c r="G50" s="31"/>
      <c r="H50" s="28" t="s">
        <v>895</v>
      </c>
      <c r="I50" s="66">
        <v>2</v>
      </c>
      <c r="J50" s="67"/>
      <c r="K50" s="68"/>
      <c r="L50" s="200"/>
      <c r="N50" s="378"/>
    </row>
    <row r="51" spans="1:14" ht="15" customHeight="1">
      <c r="A51" s="52"/>
      <c r="B51" s="24"/>
      <c r="C51" s="25"/>
      <c r="D51" s="82"/>
      <c r="E51" s="25"/>
      <c r="F51" s="26"/>
      <c r="G51" s="27"/>
      <c r="H51" s="24"/>
      <c r="I51" s="59"/>
      <c r="J51" s="138"/>
      <c r="K51" s="61"/>
      <c r="L51" s="62"/>
      <c r="N51" s="378"/>
    </row>
    <row r="52" spans="1:14" ht="15" customHeight="1">
      <c r="A52" s="53"/>
      <c r="B52" s="28"/>
      <c r="C52" s="72" t="s">
        <v>906</v>
      </c>
      <c r="D52" s="83"/>
      <c r="E52" s="29" t="s">
        <v>1000</v>
      </c>
      <c r="F52" s="30"/>
      <c r="G52" s="31"/>
      <c r="H52" s="28" t="s">
        <v>895</v>
      </c>
      <c r="I52" s="66">
        <v>9</v>
      </c>
      <c r="J52" s="67"/>
      <c r="K52" s="68"/>
      <c r="L52" s="200"/>
      <c r="N52" s="378"/>
    </row>
    <row r="53" spans="1:14" ht="15" customHeight="1">
      <c r="A53" s="52"/>
      <c r="B53" s="24"/>
      <c r="C53" s="25"/>
      <c r="D53" s="82"/>
      <c r="E53" s="25"/>
      <c r="F53" s="26"/>
      <c r="G53" s="27"/>
      <c r="H53" s="24"/>
      <c r="I53" s="59"/>
      <c r="J53" s="138"/>
      <c r="K53" s="61"/>
      <c r="L53" s="62"/>
      <c r="N53" s="378"/>
    </row>
    <row r="54" spans="1:14" ht="15" customHeight="1">
      <c r="A54" s="53"/>
      <c r="B54" s="28"/>
      <c r="C54" s="72" t="s">
        <v>1169</v>
      </c>
      <c r="D54" s="83"/>
      <c r="E54" s="29"/>
      <c r="F54" s="30"/>
      <c r="G54" s="31"/>
      <c r="H54" s="28" t="s">
        <v>562</v>
      </c>
      <c r="I54" s="66">
        <v>1</v>
      </c>
      <c r="J54" s="67"/>
      <c r="K54" s="68"/>
      <c r="L54" s="200"/>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28" t="s">
        <v>1165</v>
      </c>
      <c r="C66" s="169" t="s">
        <v>702</v>
      </c>
      <c r="D66" s="84"/>
      <c r="E66" s="29"/>
      <c r="F66" s="30"/>
      <c r="G66" s="31"/>
      <c r="H66" s="28"/>
      <c r="I66" s="80"/>
      <c r="J66" s="67"/>
      <c r="K66" s="68"/>
      <c r="L66" s="69"/>
      <c r="N66" s="378"/>
    </row>
    <row r="67" spans="1:14" ht="15" customHeight="1">
      <c r="A67" s="52"/>
      <c r="B67" s="24"/>
      <c r="C67" s="25"/>
      <c r="D67" s="82"/>
      <c r="E67" s="25"/>
      <c r="F67" s="26"/>
      <c r="G67" s="27"/>
      <c r="H67" s="24"/>
      <c r="I67" s="59"/>
      <c r="J67" s="138"/>
      <c r="K67" s="61"/>
      <c r="L67" s="62"/>
      <c r="N67" s="378"/>
    </row>
    <row r="68" spans="1:14" ht="15" customHeight="1">
      <c r="A68" s="53"/>
      <c r="B68" s="28" t="s">
        <v>1170</v>
      </c>
      <c r="C68" s="72" t="s">
        <v>694</v>
      </c>
      <c r="D68" s="83"/>
      <c r="E68" s="29"/>
      <c r="F68" s="30"/>
      <c r="G68" s="31"/>
      <c r="H68" s="28"/>
      <c r="I68" s="66"/>
      <c r="J68" s="67"/>
      <c r="K68" s="68"/>
      <c r="L68" s="69"/>
      <c r="N68" s="378"/>
    </row>
    <row r="69" spans="1:14" ht="15" customHeight="1">
      <c r="A69" s="52"/>
      <c r="B69" s="24"/>
      <c r="C69" s="25"/>
      <c r="D69" s="82"/>
      <c r="E69" s="25"/>
      <c r="F69" s="26"/>
      <c r="G69" s="27"/>
      <c r="H69" s="24"/>
      <c r="I69" s="59"/>
      <c r="J69" s="138"/>
      <c r="K69" s="61"/>
      <c r="L69" s="62"/>
      <c r="N69" s="378"/>
    </row>
    <row r="70" spans="1:14" ht="15" customHeight="1">
      <c r="A70" s="53"/>
      <c r="B70" s="28"/>
      <c r="C70" s="72" t="s">
        <v>1171</v>
      </c>
      <c r="D70" s="83"/>
      <c r="E70" s="29"/>
      <c r="F70" s="30"/>
      <c r="G70" s="31"/>
      <c r="H70" s="28" t="s">
        <v>271</v>
      </c>
      <c r="I70" s="66">
        <v>2</v>
      </c>
      <c r="J70" s="67"/>
      <c r="K70" s="68"/>
      <c r="L70" s="200"/>
      <c r="N70" s="378"/>
    </row>
    <row r="71" spans="1:14" ht="15" customHeight="1">
      <c r="A71" s="52"/>
      <c r="B71" s="24"/>
      <c r="C71" s="25"/>
      <c r="D71" s="82"/>
      <c r="E71" s="25"/>
      <c r="F71" s="26"/>
      <c r="G71" s="27"/>
      <c r="H71" s="24"/>
      <c r="I71" s="59"/>
      <c r="J71" s="138"/>
      <c r="K71" s="61"/>
      <c r="L71" s="62"/>
      <c r="N71" s="378"/>
    </row>
    <row r="72" spans="1:14" ht="15" customHeight="1">
      <c r="A72" s="53"/>
      <c r="B72" s="28"/>
      <c r="C72" s="72" t="s">
        <v>1172</v>
      </c>
      <c r="D72" s="83"/>
      <c r="E72" s="29" t="s">
        <v>1173</v>
      </c>
      <c r="F72" s="30"/>
      <c r="G72" s="31"/>
      <c r="H72" s="28" t="s">
        <v>271</v>
      </c>
      <c r="I72" s="66">
        <v>1</v>
      </c>
      <c r="J72" s="67"/>
      <c r="K72" s="68"/>
      <c r="L72" s="200"/>
      <c r="N72" s="378"/>
    </row>
    <row r="73" spans="1:14" ht="15" customHeight="1">
      <c r="A73" s="52"/>
      <c r="B73" s="24"/>
      <c r="C73" s="25"/>
      <c r="D73" s="82"/>
      <c r="E73" s="25"/>
      <c r="F73" s="26"/>
      <c r="G73" s="27"/>
      <c r="H73" s="24"/>
      <c r="I73" s="59"/>
      <c r="J73" s="138"/>
      <c r="K73" s="61"/>
      <c r="L73" s="62"/>
      <c r="N73" s="378"/>
    </row>
    <row r="74" spans="1:14" ht="15" customHeight="1">
      <c r="A74" s="53"/>
      <c r="B74" s="28"/>
      <c r="C74" s="72" t="s">
        <v>1174</v>
      </c>
      <c r="D74" s="83"/>
      <c r="E74" s="29"/>
      <c r="F74" s="30"/>
      <c r="G74" s="31"/>
      <c r="H74" s="28" t="s">
        <v>271</v>
      </c>
      <c r="I74" s="66">
        <v>1</v>
      </c>
      <c r="J74" s="67"/>
      <c r="K74" s="68"/>
      <c r="L74" s="200"/>
      <c r="N74" s="378"/>
    </row>
    <row r="75" spans="1:14" ht="15" customHeight="1">
      <c r="A75" s="52"/>
      <c r="B75" s="24"/>
      <c r="C75" s="25"/>
      <c r="D75" s="82"/>
      <c r="E75" s="25"/>
      <c r="F75" s="26"/>
      <c r="G75" s="27"/>
      <c r="H75" s="24"/>
      <c r="I75" s="59"/>
      <c r="J75" s="138"/>
      <c r="K75" s="61"/>
      <c r="L75" s="62"/>
      <c r="N75" s="378"/>
    </row>
    <row r="76" spans="1:14" ht="15" customHeight="1">
      <c r="A76" s="53"/>
      <c r="B76" s="28"/>
      <c r="C76" s="72" t="s">
        <v>1175</v>
      </c>
      <c r="D76" s="83"/>
      <c r="E76" s="29"/>
      <c r="F76" s="30"/>
      <c r="G76" s="31"/>
      <c r="H76" s="28" t="s">
        <v>271</v>
      </c>
      <c r="I76" s="66">
        <v>1</v>
      </c>
      <c r="J76" s="67"/>
      <c r="K76" s="68"/>
      <c r="L76" s="200"/>
      <c r="N76" s="378"/>
    </row>
    <row r="77" spans="1:14" ht="15" customHeight="1">
      <c r="A77" s="52"/>
      <c r="B77" s="24"/>
      <c r="C77" s="25"/>
      <c r="D77" s="82"/>
      <c r="E77" s="25"/>
      <c r="F77" s="26"/>
      <c r="G77" s="27"/>
      <c r="H77" s="24"/>
      <c r="I77" s="59"/>
      <c r="J77" s="138"/>
      <c r="K77" s="61"/>
      <c r="L77" s="62"/>
      <c r="N77" s="378"/>
    </row>
    <row r="78" spans="1:14" ht="15" customHeight="1">
      <c r="A78" s="53"/>
      <c r="B78" s="28"/>
      <c r="C78" s="72"/>
      <c r="D78" s="83"/>
      <c r="E78" s="29"/>
      <c r="F78" s="30"/>
      <c r="G78" s="31"/>
      <c r="H78" s="28"/>
      <c r="I78" s="66"/>
      <c r="J78" s="67"/>
      <c r="K78" s="68"/>
      <c r="L78" s="69"/>
      <c r="N78" s="378"/>
    </row>
    <row r="79" spans="1:14" ht="15" customHeight="1">
      <c r="A79" s="52"/>
      <c r="B79" s="24"/>
      <c r="C79" s="25"/>
      <c r="D79" s="82"/>
      <c r="E79" s="25"/>
      <c r="F79" s="26"/>
      <c r="G79" s="27"/>
      <c r="H79" s="24"/>
      <c r="I79" s="59"/>
      <c r="J79" s="138"/>
      <c r="K79" s="61"/>
      <c r="L79" s="62"/>
      <c r="N79" s="378"/>
    </row>
    <row r="80" spans="1:14" ht="15" customHeight="1">
      <c r="A80" s="53"/>
      <c r="B80" s="28"/>
      <c r="C80" s="72"/>
      <c r="D80" s="83"/>
      <c r="E80" s="29"/>
      <c r="F80" s="30"/>
      <c r="G80" s="31"/>
      <c r="H80" s="28"/>
      <c r="I80" s="66"/>
      <c r="J80" s="67"/>
      <c r="K80" s="68"/>
      <c r="L80" s="69"/>
      <c r="N80" s="378"/>
    </row>
    <row r="81" spans="1:14" ht="15" customHeight="1">
      <c r="A81" s="52"/>
      <c r="B81" s="24"/>
      <c r="C81" s="25"/>
      <c r="D81" s="82"/>
      <c r="E81" s="25"/>
      <c r="F81" s="26"/>
      <c r="G81" s="27"/>
      <c r="H81" s="24"/>
      <c r="I81" s="59"/>
      <c r="J81" s="138"/>
      <c r="K81" s="61"/>
      <c r="L81" s="62"/>
      <c r="N81" s="378"/>
    </row>
    <row r="82" spans="1:14" ht="15" customHeight="1">
      <c r="A82" s="53"/>
      <c r="B82" s="28"/>
      <c r="C82" s="72"/>
      <c r="D82" s="83"/>
      <c r="E82" s="29"/>
      <c r="F82" s="30"/>
      <c r="G82" s="31"/>
      <c r="H82" s="28"/>
      <c r="I82" s="66"/>
      <c r="J82" s="67"/>
      <c r="K82" s="68"/>
      <c r="L82" s="69"/>
      <c r="N82" s="378"/>
    </row>
    <row r="83" spans="1:14" ht="15" customHeight="1">
      <c r="A83" s="52"/>
      <c r="B83" s="24"/>
      <c r="C83" s="25"/>
      <c r="D83" s="82"/>
      <c r="E83" s="25"/>
      <c r="F83" s="26"/>
      <c r="G83" s="27"/>
      <c r="H83" s="24"/>
      <c r="I83" s="59"/>
      <c r="J83" s="138"/>
      <c r="K83" s="61"/>
      <c r="L83" s="62"/>
      <c r="N83" s="378"/>
    </row>
    <row r="84" spans="1:14" ht="15" customHeight="1">
      <c r="A84" s="53"/>
      <c r="B84" s="28"/>
      <c r="C84" s="72"/>
      <c r="D84" s="83"/>
      <c r="E84" s="29"/>
      <c r="F84" s="30"/>
      <c r="G84" s="31"/>
      <c r="H84" s="28"/>
      <c r="I84" s="66"/>
      <c r="J84" s="67"/>
      <c r="K84" s="68"/>
      <c r="L84" s="69"/>
      <c r="N84" s="378"/>
    </row>
    <row r="85" spans="1:14" ht="15" customHeight="1">
      <c r="A85" s="52"/>
      <c r="B85" s="24"/>
      <c r="C85" s="25"/>
      <c r="D85" s="82"/>
      <c r="E85" s="25"/>
      <c r="F85" s="26"/>
      <c r="G85" s="27"/>
      <c r="H85" s="24"/>
      <c r="I85" s="59"/>
      <c r="J85" s="138"/>
      <c r="K85" s="61"/>
      <c r="L85" s="62"/>
      <c r="N85" s="378"/>
    </row>
    <row r="86" spans="1:14" ht="15" customHeight="1">
      <c r="A86" s="53"/>
      <c r="B86" s="28"/>
      <c r="C86" s="72"/>
      <c r="D86" s="83"/>
      <c r="E86" s="29"/>
      <c r="F86" s="30"/>
      <c r="G86" s="31"/>
      <c r="H86" s="28"/>
      <c r="I86" s="66"/>
      <c r="J86" s="67"/>
      <c r="K86" s="68"/>
      <c r="L86" s="69"/>
      <c r="N86" s="378"/>
    </row>
    <row r="87" spans="1:14" ht="15" customHeight="1">
      <c r="A87" s="52"/>
      <c r="B87" s="24"/>
      <c r="C87" s="25"/>
      <c r="D87" s="82"/>
      <c r="E87" s="25"/>
      <c r="F87" s="26"/>
      <c r="G87" s="27"/>
      <c r="H87" s="24"/>
      <c r="I87" s="59"/>
      <c r="J87" s="138"/>
      <c r="K87" s="61"/>
      <c r="L87" s="62"/>
      <c r="N87" s="378"/>
    </row>
    <row r="88" spans="1:14" ht="15" customHeight="1">
      <c r="A88" s="53"/>
      <c r="B88" s="28"/>
      <c r="C88" s="72"/>
      <c r="D88" s="83"/>
      <c r="E88" s="29"/>
      <c r="F88" s="30"/>
      <c r="G88" s="31"/>
      <c r="H88" s="28"/>
      <c r="I88" s="66"/>
      <c r="J88" s="67"/>
      <c r="K88" s="68"/>
      <c r="L88" s="69"/>
      <c r="N88" s="378"/>
    </row>
    <row r="89" spans="1:14" ht="15" customHeight="1">
      <c r="A89" s="52"/>
      <c r="B89" s="24"/>
      <c r="C89" s="25"/>
      <c r="D89" s="82"/>
      <c r="E89" s="25"/>
      <c r="F89" s="26"/>
      <c r="G89" s="27"/>
      <c r="H89" s="24"/>
      <c r="I89" s="59"/>
      <c r="J89" s="138"/>
      <c r="K89" s="61"/>
      <c r="L89" s="62"/>
      <c r="N89" s="378"/>
    </row>
    <row r="90" spans="1:14" ht="15" customHeight="1">
      <c r="A90" s="53"/>
      <c r="B90" s="28"/>
      <c r="C90" s="72"/>
      <c r="D90" s="83"/>
      <c r="E90" s="29"/>
      <c r="F90" s="30"/>
      <c r="G90" s="31"/>
      <c r="H90" s="28"/>
      <c r="I90" s="66"/>
      <c r="J90" s="67"/>
      <c r="K90" s="68"/>
      <c r="L90" s="69"/>
      <c r="N90" s="378"/>
    </row>
    <row r="91" spans="1:14" ht="15" customHeight="1">
      <c r="A91" s="52"/>
      <c r="B91" s="24"/>
      <c r="C91" s="25"/>
      <c r="D91" s="82"/>
      <c r="E91" s="25"/>
      <c r="F91" s="26"/>
      <c r="G91" s="27"/>
      <c r="H91" s="24"/>
      <c r="I91" s="59"/>
      <c r="J91" s="138"/>
      <c r="K91" s="61"/>
      <c r="L91" s="62"/>
      <c r="N91" s="378"/>
    </row>
    <row r="92" spans="1:14" ht="15" customHeight="1">
      <c r="A92" s="53"/>
      <c r="B92" s="28"/>
      <c r="C92" s="72"/>
      <c r="D92" s="83"/>
      <c r="E92" s="29"/>
      <c r="F92" s="30"/>
      <c r="G92" s="31"/>
      <c r="H92" s="28"/>
      <c r="I92" s="66"/>
      <c r="J92" s="67"/>
      <c r="K92" s="68"/>
      <c r="L92" s="69"/>
      <c r="N92" s="378"/>
    </row>
    <row r="93" spans="1:14" ht="15" customHeight="1">
      <c r="A93" s="52"/>
      <c r="B93" s="24"/>
      <c r="C93" s="25"/>
      <c r="D93" s="82"/>
      <c r="E93" s="25"/>
      <c r="F93" s="26"/>
      <c r="G93" s="27"/>
      <c r="H93" s="24"/>
      <c r="I93" s="59"/>
      <c r="J93" s="138"/>
      <c r="K93" s="61"/>
      <c r="L93" s="62"/>
      <c r="N93" s="378"/>
    </row>
    <row r="94" spans="1:14" ht="15" customHeight="1">
      <c r="A94" s="53"/>
      <c r="B94" s="28"/>
      <c r="C94" s="72"/>
      <c r="D94" s="83"/>
      <c r="E94" s="29"/>
      <c r="F94" s="30"/>
      <c r="G94" s="31"/>
      <c r="H94" s="28"/>
      <c r="I94" s="66"/>
      <c r="J94" s="67"/>
      <c r="K94" s="68"/>
      <c r="L94" s="69"/>
      <c r="N94" s="378"/>
    </row>
    <row r="95" spans="1:14" ht="15" customHeight="1">
      <c r="A95" s="52"/>
      <c r="B95" s="24"/>
      <c r="C95" s="25"/>
      <c r="D95" s="82"/>
      <c r="E95" s="25"/>
      <c r="F95" s="26"/>
      <c r="G95" s="27"/>
      <c r="H95" s="24"/>
      <c r="I95" s="59"/>
      <c r="J95" s="138"/>
      <c r="K95" s="61"/>
      <c r="L95" s="62"/>
      <c r="N95" s="378"/>
    </row>
    <row r="96" spans="1:14" ht="15" customHeight="1">
      <c r="A96" s="53"/>
      <c r="B96" s="28"/>
      <c r="C96" s="72"/>
      <c r="D96" s="83"/>
      <c r="E96" s="29"/>
      <c r="F96" s="30"/>
      <c r="G96" s="31"/>
      <c r="H96" s="28"/>
      <c r="I96" s="66"/>
      <c r="J96" s="67"/>
      <c r="K96" s="68"/>
      <c r="L96" s="69"/>
      <c r="N96" s="378"/>
    </row>
    <row r="97" spans="1:14" ht="15" customHeight="1">
      <c r="A97" s="52"/>
      <c r="B97" s="24"/>
      <c r="C97" s="25"/>
      <c r="D97" s="82"/>
      <c r="E97" s="25"/>
      <c r="F97" s="26"/>
      <c r="G97" s="27"/>
      <c r="H97" s="24"/>
      <c r="I97" s="77"/>
      <c r="J97" s="138"/>
      <c r="K97" s="61"/>
      <c r="L97" s="62"/>
      <c r="N97" s="378"/>
    </row>
    <row r="98" spans="1:14" ht="15" customHeight="1">
      <c r="A98" s="53"/>
      <c r="B98" s="28" t="s">
        <v>1170</v>
      </c>
      <c r="C98" s="169" t="s">
        <v>702</v>
      </c>
      <c r="D98" s="84"/>
      <c r="E98" s="29"/>
      <c r="F98" s="30"/>
      <c r="G98" s="31"/>
      <c r="H98" s="28"/>
      <c r="I98" s="80"/>
      <c r="J98" s="67"/>
      <c r="K98" s="68"/>
      <c r="L98" s="69"/>
      <c r="N98" s="378"/>
    </row>
    <row r="99" spans="1:14" ht="15" customHeight="1">
      <c r="A99" s="52"/>
      <c r="B99" s="24"/>
      <c r="C99" s="25"/>
      <c r="D99" s="82"/>
      <c r="E99" s="25"/>
      <c r="F99" s="26"/>
      <c r="G99" s="27"/>
      <c r="H99" s="24"/>
      <c r="I99" s="59"/>
      <c r="J99" s="138"/>
      <c r="K99" s="61"/>
      <c r="L99" s="62"/>
      <c r="N99" s="378"/>
    </row>
    <row r="100" spans="1:14" ht="15" customHeight="1">
      <c r="A100" s="53"/>
      <c r="B100" s="28" t="s">
        <v>1176</v>
      </c>
      <c r="C100" s="72" t="s">
        <v>695</v>
      </c>
      <c r="D100" s="83"/>
      <c r="E100" s="29"/>
      <c r="F100" s="30"/>
      <c r="G100" s="31"/>
      <c r="H100" s="28"/>
      <c r="I100" s="66"/>
      <c r="J100" s="67"/>
      <c r="K100" s="68"/>
      <c r="L100" s="69"/>
      <c r="N100" s="378"/>
    </row>
    <row r="101" spans="1:14" ht="15" customHeight="1">
      <c r="A101" s="52"/>
      <c r="B101" s="24"/>
      <c r="C101" s="25"/>
      <c r="D101" s="82"/>
      <c r="E101" s="25"/>
      <c r="F101" s="26"/>
      <c r="G101" s="27"/>
      <c r="H101" s="24"/>
      <c r="I101" s="59"/>
      <c r="J101" s="138"/>
      <c r="K101" s="61"/>
      <c r="L101" s="62"/>
      <c r="N101" s="378"/>
    </row>
    <row r="102" spans="1:14" ht="15" customHeight="1">
      <c r="A102" s="53"/>
      <c r="B102" s="28"/>
      <c r="C102" s="72" t="s">
        <v>1177</v>
      </c>
      <c r="D102" s="83"/>
      <c r="E102" s="29" t="s">
        <v>1178</v>
      </c>
      <c r="F102" s="30"/>
      <c r="G102" s="31"/>
      <c r="H102" s="28" t="s">
        <v>271</v>
      </c>
      <c r="I102" s="66">
        <v>1</v>
      </c>
      <c r="J102" s="67"/>
      <c r="K102" s="68"/>
      <c r="L102" s="200"/>
      <c r="N102" s="378"/>
    </row>
    <row r="103" spans="1:14" ht="15" customHeight="1">
      <c r="A103" s="52"/>
      <c r="B103" s="24"/>
      <c r="C103" s="25"/>
      <c r="D103" s="82"/>
      <c r="E103" s="25"/>
      <c r="F103" s="26"/>
      <c r="G103" s="27"/>
      <c r="H103" s="24"/>
      <c r="I103" s="59"/>
      <c r="J103" s="138"/>
      <c r="K103" s="61"/>
      <c r="L103" s="62"/>
      <c r="N103" s="378"/>
    </row>
    <row r="104" spans="1:14" ht="15" customHeight="1">
      <c r="A104" s="53"/>
      <c r="B104" s="28"/>
      <c r="C104" s="72" t="s">
        <v>1035</v>
      </c>
      <c r="D104" s="83"/>
      <c r="E104" s="29" t="s">
        <v>955</v>
      </c>
      <c r="F104" s="30"/>
      <c r="G104" s="31"/>
      <c r="H104" s="28" t="s">
        <v>271</v>
      </c>
      <c r="I104" s="66">
        <v>1</v>
      </c>
      <c r="J104" s="67"/>
      <c r="K104" s="68"/>
      <c r="L104" s="200"/>
      <c r="N104" s="378"/>
    </row>
    <row r="105" spans="1:14" ht="15" customHeight="1">
      <c r="A105" s="52"/>
      <c r="B105" s="24"/>
      <c r="C105" s="25"/>
      <c r="D105" s="82"/>
      <c r="E105" s="25"/>
      <c r="F105" s="26"/>
      <c r="G105" s="27"/>
      <c r="H105" s="24"/>
      <c r="I105" s="59"/>
      <c r="J105" s="138"/>
      <c r="K105" s="61"/>
      <c r="L105" s="62"/>
      <c r="N105" s="378"/>
    </row>
    <row r="106" spans="1:14" ht="15" customHeight="1">
      <c r="A106" s="53"/>
      <c r="B106" s="28"/>
      <c r="C106" s="72" t="s">
        <v>964</v>
      </c>
      <c r="D106" s="83"/>
      <c r="E106" s="29" t="s">
        <v>965</v>
      </c>
      <c r="F106" s="30"/>
      <c r="G106" s="31"/>
      <c r="H106" s="28" t="s">
        <v>271</v>
      </c>
      <c r="I106" s="66">
        <v>1</v>
      </c>
      <c r="J106" s="67"/>
      <c r="K106" s="68"/>
      <c r="L106" s="200"/>
      <c r="N106" s="378"/>
    </row>
    <row r="107" spans="1:14" ht="15" customHeight="1">
      <c r="A107" s="52"/>
      <c r="B107" s="24"/>
      <c r="C107" s="25"/>
      <c r="D107" s="82"/>
      <c r="E107" s="25"/>
      <c r="F107" s="26"/>
      <c r="G107" s="27"/>
      <c r="H107" s="24"/>
      <c r="I107" s="59"/>
      <c r="J107" s="138"/>
      <c r="K107" s="61"/>
      <c r="L107" s="62"/>
      <c r="N107" s="378"/>
    </row>
    <row r="108" spans="1:14" ht="15" customHeight="1">
      <c r="A108" s="53"/>
      <c r="B108" s="28"/>
      <c r="C108" s="72"/>
      <c r="D108" s="83"/>
      <c r="E108" s="29"/>
      <c r="F108" s="30"/>
      <c r="G108" s="31"/>
      <c r="H108" s="28"/>
      <c r="I108" s="66"/>
      <c r="J108" s="67"/>
      <c r="K108" s="68"/>
      <c r="L108" s="69"/>
      <c r="N108" s="378"/>
    </row>
    <row r="109" spans="1:14" ht="15" customHeight="1">
      <c r="A109" s="52"/>
      <c r="B109" s="24"/>
      <c r="C109" s="25"/>
      <c r="D109" s="82"/>
      <c r="E109" s="25"/>
      <c r="F109" s="26"/>
      <c r="G109" s="27"/>
      <c r="H109" s="24"/>
      <c r="I109" s="59"/>
      <c r="J109" s="138"/>
      <c r="K109" s="61"/>
      <c r="L109" s="62"/>
      <c r="N109" s="378"/>
    </row>
    <row r="110" spans="1:14" ht="15" customHeight="1">
      <c r="A110" s="53"/>
      <c r="B110" s="28"/>
      <c r="C110" s="72"/>
      <c r="D110" s="83"/>
      <c r="E110" s="29"/>
      <c r="F110" s="30"/>
      <c r="G110" s="31"/>
      <c r="H110" s="28"/>
      <c r="I110" s="66"/>
      <c r="J110" s="67"/>
      <c r="K110" s="68"/>
      <c r="L110" s="69"/>
      <c r="N110" s="378"/>
    </row>
    <row r="111" spans="1:14" ht="15" customHeight="1">
      <c r="A111" s="52"/>
      <c r="B111" s="24"/>
      <c r="C111" s="25"/>
      <c r="D111" s="82"/>
      <c r="E111" s="25"/>
      <c r="F111" s="26"/>
      <c r="G111" s="27"/>
      <c r="H111" s="24"/>
      <c r="I111" s="59"/>
      <c r="J111" s="138"/>
      <c r="K111" s="61"/>
      <c r="L111" s="62"/>
      <c r="N111" s="378"/>
    </row>
    <row r="112" spans="1:14" ht="15" customHeight="1">
      <c r="A112" s="53"/>
      <c r="B112" s="28"/>
      <c r="C112" s="72"/>
      <c r="D112" s="83"/>
      <c r="E112" s="29"/>
      <c r="F112" s="30"/>
      <c r="G112" s="31"/>
      <c r="H112" s="28"/>
      <c r="I112" s="66"/>
      <c r="J112" s="67"/>
      <c r="K112" s="68"/>
      <c r="L112" s="69"/>
      <c r="N112" s="378"/>
    </row>
    <row r="113" spans="1:14" ht="15" customHeight="1">
      <c r="A113" s="52"/>
      <c r="B113" s="24"/>
      <c r="C113" s="25"/>
      <c r="D113" s="82"/>
      <c r="E113" s="25"/>
      <c r="F113" s="26"/>
      <c r="G113" s="27"/>
      <c r="H113" s="24"/>
      <c r="I113" s="59"/>
      <c r="J113" s="138"/>
      <c r="K113" s="61"/>
      <c r="L113" s="62"/>
      <c r="N113" s="378"/>
    </row>
    <row r="114" spans="1:14" ht="15" customHeight="1">
      <c r="A114" s="53"/>
      <c r="B114" s="28"/>
      <c r="C114" s="72"/>
      <c r="D114" s="83"/>
      <c r="E114" s="29"/>
      <c r="F114" s="30"/>
      <c r="G114" s="31"/>
      <c r="H114" s="28"/>
      <c r="I114" s="66"/>
      <c r="J114" s="67"/>
      <c r="K114" s="68"/>
      <c r="L114" s="69"/>
      <c r="N114" s="378"/>
    </row>
    <row r="115" spans="1:14" ht="15" customHeight="1">
      <c r="A115" s="52"/>
      <c r="B115" s="24"/>
      <c r="C115" s="25"/>
      <c r="D115" s="82"/>
      <c r="E115" s="25"/>
      <c r="F115" s="26"/>
      <c r="G115" s="27"/>
      <c r="H115" s="24"/>
      <c r="I115" s="59"/>
      <c r="J115" s="138"/>
      <c r="K115" s="61"/>
      <c r="L115" s="62"/>
      <c r="N115" s="378"/>
    </row>
    <row r="116" spans="1:14" ht="15" customHeight="1">
      <c r="A116" s="53"/>
      <c r="B116" s="28"/>
      <c r="C116" s="72"/>
      <c r="D116" s="83"/>
      <c r="E116" s="29"/>
      <c r="F116" s="30"/>
      <c r="G116" s="31"/>
      <c r="H116" s="28"/>
      <c r="I116" s="66"/>
      <c r="J116" s="67"/>
      <c r="K116" s="68"/>
      <c r="L116" s="69"/>
      <c r="N116" s="378"/>
    </row>
    <row r="117" spans="1:14" ht="15" customHeight="1">
      <c r="A117" s="52"/>
      <c r="B117" s="24"/>
      <c r="C117" s="25"/>
      <c r="D117" s="82"/>
      <c r="E117" s="25"/>
      <c r="F117" s="26"/>
      <c r="G117" s="27"/>
      <c r="H117" s="24"/>
      <c r="I117" s="59"/>
      <c r="J117" s="138"/>
      <c r="K117" s="61"/>
      <c r="L117" s="62"/>
      <c r="N117" s="378"/>
    </row>
    <row r="118" spans="1:14" ht="15" customHeight="1">
      <c r="A118" s="53"/>
      <c r="B118" s="28"/>
      <c r="C118" s="72"/>
      <c r="D118" s="83"/>
      <c r="E118" s="29"/>
      <c r="F118" s="30"/>
      <c r="G118" s="31"/>
      <c r="H118" s="28"/>
      <c r="I118" s="66"/>
      <c r="J118" s="67"/>
      <c r="K118" s="68"/>
      <c r="L118" s="69"/>
      <c r="N118" s="378"/>
    </row>
    <row r="119" spans="1:14" ht="15" customHeight="1">
      <c r="A119" s="52"/>
      <c r="B119" s="24"/>
      <c r="C119" s="25"/>
      <c r="D119" s="82"/>
      <c r="E119" s="25"/>
      <c r="F119" s="26"/>
      <c r="G119" s="27"/>
      <c r="H119" s="24"/>
      <c r="I119" s="59"/>
      <c r="J119" s="138"/>
      <c r="K119" s="61"/>
      <c r="L119" s="62"/>
      <c r="N119" s="378"/>
    </row>
    <row r="120" spans="1:14" ht="15" customHeight="1">
      <c r="A120" s="53"/>
      <c r="B120" s="28"/>
      <c r="C120" s="72"/>
      <c r="D120" s="83"/>
      <c r="E120" s="29"/>
      <c r="F120" s="30"/>
      <c r="G120" s="31"/>
      <c r="H120" s="28"/>
      <c r="I120" s="66"/>
      <c r="J120" s="67"/>
      <c r="K120" s="68"/>
      <c r="L120" s="69"/>
      <c r="N120" s="378"/>
    </row>
    <row r="121" spans="1:14" ht="15" customHeight="1">
      <c r="A121" s="52"/>
      <c r="B121" s="24"/>
      <c r="C121" s="25"/>
      <c r="D121" s="82"/>
      <c r="E121" s="25"/>
      <c r="F121" s="26"/>
      <c r="G121" s="27"/>
      <c r="H121" s="24"/>
      <c r="I121" s="59"/>
      <c r="J121" s="138"/>
      <c r="K121" s="61"/>
      <c r="L121" s="62"/>
      <c r="N121" s="378"/>
    </row>
    <row r="122" spans="1:14" ht="15" customHeight="1">
      <c r="A122" s="53"/>
      <c r="B122" s="28"/>
      <c r="C122" s="72"/>
      <c r="D122" s="83"/>
      <c r="E122" s="29"/>
      <c r="F122" s="30"/>
      <c r="G122" s="31"/>
      <c r="H122" s="28"/>
      <c r="I122" s="66"/>
      <c r="J122" s="67"/>
      <c r="K122" s="68"/>
      <c r="L122" s="69"/>
      <c r="N122" s="378"/>
    </row>
    <row r="123" spans="1:14" ht="15" customHeight="1">
      <c r="A123" s="52"/>
      <c r="B123" s="24"/>
      <c r="C123" s="25"/>
      <c r="D123" s="82"/>
      <c r="E123" s="25"/>
      <c r="F123" s="26"/>
      <c r="G123" s="27"/>
      <c r="H123" s="24"/>
      <c r="I123" s="59"/>
      <c r="J123" s="138"/>
      <c r="K123" s="61"/>
      <c r="L123" s="62"/>
      <c r="N123" s="378"/>
    </row>
    <row r="124" spans="1:14" ht="15" customHeight="1">
      <c r="A124" s="53"/>
      <c r="B124" s="28"/>
      <c r="C124" s="72"/>
      <c r="D124" s="83"/>
      <c r="E124" s="29"/>
      <c r="F124" s="30"/>
      <c r="G124" s="31"/>
      <c r="H124" s="28"/>
      <c r="I124" s="66"/>
      <c r="J124" s="67"/>
      <c r="K124" s="68"/>
      <c r="L124" s="69"/>
      <c r="N124" s="378"/>
    </row>
    <row r="125" spans="1:14" ht="15" customHeight="1">
      <c r="A125" s="52"/>
      <c r="B125" s="24"/>
      <c r="C125" s="25"/>
      <c r="D125" s="82"/>
      <c r="E125" s="25"/>
      <c r="F125" s="26"/>
      <c r="G125" s="27"/>
      <c r="H125" s="24"/>
      <c r="I125" s="59"/>
      <c r="J125" s="138"/>
      <c r="K125" s="61"/>
      <c r="L125" s="62"/>
      <c r="N125" s="378"/>
    </row>
    <row r="126" spans="1:14" ht="15" customHeight="1">
      <c r="A126" s="53"/>
      <c r="B126" s="28"/>
      <c r="C126" s="72"/>
      <c r="D126" s="83"/>
      <c r="E126" s="29"/>
      <c r="F126" s="30"/>
      <c r="G126" s="31"/>
      <c r="H126" s="28"/>
      <c r="I126" s="66"/>
      <c r="J126" s="67"/>
      <c r="K126" s="68"/>
      <c r="L126" s="69"/>
      <c r="N126" s="378"/>
    </row>
    <row r="127" spans="1:14" ht="15" customHeight="1">
      <c r="A127" s="52"/>
      <c r="B127" s="24"/>
      <c r="C127" s="25"/>
      <c r="D127" s="82"/>
      <c r="E127" s="25"/>
      <c r="F127" s="26"/>
      <c r="G127" s="27"/>
      <c r="H127" s="24"/>
      <c r="I127" s="59"/>
      <c r="J127" s="138"/>
      <c r="K127" s="61"/>
      <c r="L127" s="62"/>
      <c r="N127" s="378"/>
    </row>
    <row r="128" spans="1:14" ht="15" customHeight="1">
      <c r="A128" s="53"/>
      <c r="B128" s="28"/>
      <c r="C128" s="72"/>
      <c r="D128" s="83"/>
      <c r="E128" s="29"/>
      <c r="F128" s="30"/>
      <c r="G128" s="31"/>
      <c r="H128" s="28"/>
      <c r="I128" s="66"/>
      <c r="J128" s="67"/>
      <c r="K128" s="68"/>
      <c r="L128" s="69"/>
      <c r="N128" s="378"/>
    </row>
    <row r="129" spans="1:14" ht="15" customHeight="1">
      <c r="A129" s="52"/>
      <c r="B129" s="24"/>
      <c r="C129" s="25"/>
      <c r="D129" s="82"/>
      <c r="E129" s="25"/>
      <c r="F129" s="26"/>
      <c r="G129" s="27"/>
      <c r="H129" s="24"/>
      <c r="I129" s="77"/>
      <c r="J129" s="138"/>
      <c r="K129" s="61"/>
      <c r="L129" s="62"/>
      <c r="N129" s="378"/>
    </row>
    <row r="130" spans="1:14" ht="15" customHeight="1">
      <c r="A130" s="53"/>
      <c r="B130" s="28" t="s">
        <v>1176</v>
      </c>
      <c r="C130" s="169" t="s">
        <v>702</v>
      </c>
      <c r="D130" s="84"/>
      <c r="E130" s="29"/>
      <c r="F130" s="30"/>
      <c r="G130" s="31"/>
      <c r="H130" s="28"/>
      <c r="I130" s="80"/>
      <c r="J130" s="67"/>
      <c r="K130" s="68"/>
      <c r="L130" s="69"/>
      <c r="N130" s="378"/>
    </row>
    <row r="131" spans="1:14">
      <c r="N131" s="378"/>
    </row>
    <row r="132" spans="1:14">
      <c r="N132" s="378"/>
    </row>
    <row r="133" spans="1:14">
      <c r="N133" s="378"/>
    </row>
    <row r="134" spans="1:14">
      <c r="N134" s="378"/>
    </row>
    <row r="135" spans="1:14">
      <c r="N135" s="378"/>
    </row>
    <row r="136" spans="1:14">
      <c r="N136" s="378"/>
    </row>
    <row r="137" spans="1:14">
      <c r="N137" s="378"/>
    </row>
    <row r="138" spans="1:14">
      <c r="N138" s="378"/>
    </row>
    <row r="139" spans="1:14">
      <c r="N139" s="378"/>
    </row>
    <row r="140" spans="1:14">
      <c r="N140" s="378"/>
    </row>
    <row r="141" spans="1:14">
      <c r="N141" s="378"/>
    </row>
    <row r="142" spans="1:14">
      <c r="N142" s="378"/>
    </row>
    <row r="143" spans="1:14">
      <c r="N143" s="378"/>
    </row>
    <row r="144" spans="1:14">
      <c r="N144" s="378"/>
    </row>
    <row r="145" spans="14:14">
      <c r="N145" s="378"/>
    </row>
    <row r="146" spans="14:14">
      <c r="N146" s="378"/>
    </row>
    <row r="147" spans="14:14">
      <c r="N147" s="378"/>
    </row>
    <row r="148" spans="14:14">
      <c r="N148" s="378"/>
    </row>
    <row r="149" spans="14:14">
      <c r="N149" s="378"/>
    </row>
    <row r="150" spans="14:14">
      <c r="N150" s="378"/>
    </row>
    <row r="151" spans="14:14">
      <c r="N151" s="378"/>
    </row>
    <row r="152" spans="14:14">
      <c r="N152" s="378"/>
    </row>
    <row r="153" spans="14:14">
      <c r="N153" s="378"/>
    </row>
    <row r="154" spans="14:14">
      <c r="N154" s="378"/>
    </row>
    <row r="155" spans="14:14">
      <c r="N155" s="378"/>
    </row>
    <row r="156" spans="14:14">
      <c r="N156" s="378"/>
    </row>
    <row r="157" spans="14:14">
      <c r="N157" s="378"/>
    </row>
    <row r="158" spans="14:14">
      <c r="N158" s="378"/>
    </row>
    <row r="159" spans="14:14">
      <c r="N159" s="378"/>
    </row>
    <row r="160" spans="14:14">
      <c r="N160" s="378"/>
    </row>
    <row r="161" spans="14:14">
      <c r="N161" s="378"/>
    </row>
    <row r="162" spans="14:14">
      <c r="N162" s="378"/>
    </row>
  </sheetData>
  <mergeCells count="8">
    <mergeCell ref="K1:K2"/>
    <mergeCell ref="L1:L2"/>
    <mergeCell ref="B1:D2"/>
    <mergeCell ref="E1:E2"/>
    <mergeCell ref="G1:G2"/>
    <mergeCell ref="H1:H2"/>
    <mergeCell ref="I1:I2"/>
    <mergeCell ref="J1:J2"/>
  </mergeCells>
  <phoneticPr fontId="2"/>
  <conditionalFormatting sqref="A3:A130">
    <cfRule type="cellIs" dxfId="350" priority="91" stopIfTrue="1" operator="between">
      <formula>0.9999</formula>
      <formula>1.0001</formula>
    </cfRule>
  </conditionalFormatting>
  <conditionalFormatting sqref="J8:K8">
    <cfRule type="expression" dxfId="349" priority="46" stopIfTrue="1">
      <formula>ISERROR(J8)</formula>
    </cfRule>
  </conditionalFormatting>
  <conditionalFormatting sqref="J10:K10">
    <cfRule type="expression" dxfId="348" priority="45" stopIfTrue="1">
      <formula>ISERROR(J10)</formula>
    </cfRule>
  </conditionalFormatting>
  <conditionalFormatting sqref="J12:K12">
    <cfRule type="expression" dxfId="347" priority="44" stopIfTrue="1">
      <formula>ISERROR(J12)</formula>
    </cfRule>
  </conditionalFormatting>
  <conditionalFormatting sqref="J14:K14">
    <cfRule type="expression" dxfId="346" priority="43" stopIfTrue="1">
      <formula>ISERROR(J14)</formula>
    </cfRule>
  </conditionalFormatting>
  <conditionalFormatting sqref="J16:K16">
    <cfRule type="expression" dxfId="345" priority="42" stopIfTrue="1">
      <formula>ISERROR(J16)</formula>
    </cfRule>
  </conditionalFormatting>
  <conditionalFormatting sqref="J18:K18">
    <cfRule type="expression" dxfId="344" priority="41" stopIfTrue="1">
      <formula>ISERROR(J18)</formula>
    </cfRule>
  </conditionalFormatting>
  <conditionalFormatting sqref="J20:K20">
    <cfRule type="expression" dxfId="343" priority="40" stopIfTrue="1">
      <formula>ISERROR(J20)</formula>
    </cfRule>
  </conditionalFormatting>
  <conditionalFormatting sqref="J22:K22">
    <cfRule type="expression" dxfId="342" priority="39" stopIfTrue="1">
      <formula>ISERROR(J22)</formula>
    </cfRule>
  </conditionalFormatting>
  <conditionalFormatting sqref="J24:K24">
    <cfRule type="expression" dxfId="341" priority="38" stopIfTrue="1">
      <formula>ISERROR(J24)</formula>
    </cfRule>
  </conditionalFormatting>
  <conditionalFormatting sqref="J26:K26">
    <cfRule type="expression" dxfId="340" priority="37" stopIfTrue="1">
      <formula>ISERROR(J26)</formula>
    </cfRule>
  </conditionalFormatting>
  <conditionalFormatting sqref="J28:K28">
    <cfRule type="expression" dxfId="339" priority="36" stopIfTrue="1">
      <formula>ISERROR(J28)</formula>
    </cfRule>
  </conditionalFormatting>
  <conditionalFormatting sqref="J30:K30">
    <cfRule type="expression" dxfId="338" priority="35" stopIfTrue="1">
      <formula>ISERROR(J30)</formula>
    </cfRule>
  </conditionalFormatting>
  <conditionalFormatting sqref="J32:K32">
    <cfRule type="expression" dxfId="337" priority="34" stopIfTrue="1">
      <formula>ISERROR(J32)</formula>
    </cfRule>
  </conditionalFormatting>
  <conditionalFormatting sqref="J36:K36">
    <cfRule type="expression" dxfId="336" priority="87" stopIfTrue="1">
      <formula>ISERROR(J36)</formula>
    </cfRule>
  </conditionalFormatting>
  <conditionalFormatting sqref="J38:K38 J40:K40 J42:K42 J44:K44 J46:K46 J48:K48 J50:K50 J52:K52 J54:K54 J56:K56 J58:K58 J60:K60 J62:K62 J64:K64 J66:K66 J68:K68 J70:K70 J72:K72 J76:K76 J78:K78 J80:K80 J82:K82 J84:K84 J86:K86 J88:K88 J90:K90 J92:K92 J94:K94 J96:K96 J98:K98 J100:K100 J102:K102 J104:K104 J106:K106 J108:K108 J110:K110 J112:K112 J114:K114 J116:K116 J118:K118 J120:K120 J122:K122 J124:K124 J126:K126 J128:K128 J130:K130">
    <cfRule type="expression" dxfId="335" priority="5" stopIfTrue="1">
      <formula>ISERROR(J38)</formula>
    </cfRule>
  </conditionalFormatting>
  <conditionalFormatting sqref="J74:K74">
    <cfRule type="expression" dxfId="334" priority="4" stopIfTrue="1">
      <formula>ISERROR(J74)</formula>
    </cfRule>
  </conditionalFormatting>
  <conditionalFormatting sqref="J11:L11">
    <cfRule type="expression" dxfId="333" priority="54" stopIfTrue="1">
      <formula>ISERROR(J11)</formula>
    </cfRule>
  </conditionalFormatting>
  <conditionalFormatting sqref="K6">
    <cfRule type="expression" dxfId="332" priority="106" stopIfTrue="1">
      <formula>ISERROR(K6)</formula>
    </cfRule>
  </conditionalFormatting>
  <conditionalFormatting sqref="K34">
    <cfRule type="expression" dxfId="331" priority="33" stopIfTrue="1">
      <formula>ISERROR(K34)</formula>
    </cfRule>
  </conditionalFormatting>
  <conditionalFormatting sqref="L5">
    <cfRule type="expression" dxfId="330" priority="105" stopIfTrue="1">
      <formula>ISERROR(L5)</formula>
    </cfRule>
  </conditionalFormatting>
  <conditionalFormatting sqref="L7">
    <cfRule type="expression" dxfId="329" priority="90" stopIfTrue="1">
      <formula>ISERROR(L7)</formula>
    </cfRule>
  </conditionalFormatting>
  <conditionalFormatting sqref="L9">
    <cfRule type="expression" dxfId="328" priority="89" stopIfTrue="1">
      <formula>ISERROR(L9)</formula>
    </cfRule>
  </conditionalFormatting>
  <conditionalFormatting sqref="L13">
    <cfRule type="expression" dxfId="327" priority="93" stopIfTrue="1">
      <formula>ISERROR(L13)</formula>
    </cfRule>
  </conditionalFormatting>
  <conditionalFormatting sqref="L15">
    <cfRule type="expression" dxfId="326" priority="100" stopIfTrue="1">
      <formula>ISERROR(L15)</formula>
    </cfRule>
  </conditionalFormatting>
  <conditionalFormatting sqref="L17">
    <cfRule type="expression" dxfId="325" priority="99" stopIfTrue="1">
      <formula>ISERROR(L17)</formula>
    </cfRule>
  </conditionalFormatting>
  <conditionalFormatting sqref="L19">
    <cfRule type="expression" dxfId="324" priority="88" stopIfTrue="1">
      <formula>ISERROR(L19)</formula>
    </cfRule>
  </conditionalFormatting>
  <conditionalFormatting sqref="L21 L23 L25 L27 L29 L31 L35 L55 L57 L59 L61 L63 K67:L67 L77 L79 L81 L83 L85 L87 L89 L91 L93 K95:L95 L99 L113 L115 L117 L119 L121 L123 L125 L127">
    <cfRule type="expression" dxfId="323" priority="107" stopIfTrue="1">
      <formula>ISERROR(K21)</formula>
    </cfRule>
  </conditionalFormatting>
  <conditionalFormatting sqref="L37 L39 L41 L43 L45 L47 L49 L51 L53">
    <cfRule type="expression" dxfId="322" priority="3" stopIfTrue="1">
      <formula>ISERROR(L37)</formula>
    </cfRule>
  </conditionalFormatting>
  <conditionalFormatting sqref="L69 L71 L73 L75">
    <cfRule type="expression" dxfId="321" priority="2" stopIfTrue="1">
      <formula>ISERROR(L69)</formula>
    </cfRule>
  </conditionalFormatting>
  <conditionalFormatting sqref="L101 L103 L105">
    <cfRule type="expression" dxfId="320" priority="1" stopIfTrue="1">
      <formula>ISERROR(L101)</formula>
    </cfRule>
  </conditionalFormatting>
  <conditionalFormatting sqref="L107 L109 L111">
    <cfRule type="expression" dxfId="319" priority="27" stopIfTrue="1">
      <formula>ISERROR(L107)</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3" manualBreakCount="3">
    <brk id="34" min="1" max="11" man="1"/>
    <brk id="66" min="1" max="11" man="1"/>
    <brk id="98" min="1" max="11"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9706-C9EB-4DD6-B76E-C7C81BEB6BDA}">
  <dimension ref="A1:Q162"/>
  <sheetViews>
    <sheetView showGridLines="0" showZeros="0" view="pageBreakPreview" zoomScale="87" zoomScaleNormal="80" zoomScaleSheetLayoutView="87" workbookViewId="0">
      <pane ySplit="4" topLeftCell="A5" activePane="bottomLeft" state="frozenSplit"/>
      <selection activeCell="H32" sqref="H32"/>
      <selection pane="bottomLeft" activeCell="T156" sqref="T15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71</v>
      </c>
      <c r="C4" s="85" t="s">
        <v>111</v>
      </c>
      <c r="D4" s="30"/>
      <c r="E4" s="29" t="s">
        <v>112</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968</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692</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v>3</v>
      </c>
      <c r="C12" s="72" t="s">
        <v>694</v>
      </c>
      <c r="D12" s="83"/>
      <c r="E12" s="29"/>
      <c r="F12" s="30"/>
      <c r="G12" s="31"/>
      <c r="H12" s="28" t="s">
        <v>59</v>
      </c>
      <c r="I12" s="66">
        <v>1</v>
      </c>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v>4</v>
      </c>
      <c r="C14" s="72" t="s">
        <v>695</v>
      </c>
      <c r="D14" s="83"/>
      <c r="E14" s="29"/>
      <c r="F14" s="30"/>
      <c r="G14" s="31"/>
      <c r="H14" s="28" t="s">
        <v>59</v>
      </c>
      <c r="I14" s="66">
        <v>1</v>
      </c>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71</v>
      </c>
      <c r="C34" s="86" t="s">
        <v>696</v>
      </c>
      <c r="D34" s="84"/>
      <c r="E34" s="29"/>
      <c r="F34" s="30"/>
      <c r="G34" s="31"/>
      <c r="H34" s="28"/>
      <c r="I34" s="80"/>
      <c r="J34" s="81"/>
      <c r="K34" s="68"/>
      <c r="L34" s="69"/>
      <c r="N34" s="378"/>
    </row>
    <row r="35" spans="1:14" ht="15" customHeight="1">
      <c r="A35" s="52"/>
      <c r="B35" s="151"/>
      <c r="C35" s="152"/>
      <c r="D35" s="166"/>
      <c r="E35" s="152"/>
      <c r="F35" s="155"/>
      <c r="G35" s="156"/>
      <c r="H35" s="151"/>
      <c r="I35" s="137"/>
      <c r="J35" s="138"/>
      <c r="K35" s="139"/>
      <c r="L35" s="140"/>
      <c r="N35" s="378"/>
    </row>
    <row r="36" spans="1:14" ht="15" customHeight="1">
      <c r="A36" s="53"/>
      <c r="B36" s="157" t="s">
        <v>1179</v>
      </c>
      <c r="C36" s="158" t="s">
        <v>968</v>
      </c>
      <c r="D36" s="168"/>
      <c r="E36" s="169"/>
      <c r="F36" s="161"/>
      <c r="G36" s="162"/>
      <c r="H36" s="157"/>
      <c r="I36" s="147"/>
      <c r="J36" s="148"/>
      <c r="K36" s="149"/>
      <c r="L36" s="150"/>
      <c r="N36" s="378"/>
    </row>
    <row r="37" spans="1:14" ht="15" customHeight="1">
      <c r="A37" s="52"/>
      <c r="B37" s="151"/>
      <c r="C37" s="152"/>
      <c r="D37" s="166"/>
      <c r="E37" s="152"/>
      <c r="F37" s="155"/>
      <c r="G37" s="156"/>
      <c r="H37" s="151"/>
      <c r="I37" s="137"/>
      <c r="J37" s="138"/>
      <c r="K37" s="139"/>
      <c r="L37" s="62"/>
      <c r="N37" s="378"/>
    </row>
    <row r="38" spans="1:14" ht="15" customHeight="1">
      <c r="A38" s="53"/>
      <c r="B38" s="157"/>
      <c r="C38" s="158" t="s">
        <v>1146</v>
      </c>
      <c r="D38" s="168"/>
      <c r="E38" s="169" t="s">
        <v>1180</v>
      </c>
      <c r="F38" s="161"/>
      <c r="G38" s="162"/>
      <c r="H38" s="157" t="s">
        <v>706</v>
      </c>
      <c r="I38" s="147">
        <v>1</v>
      </c>
      <c r="J38" s="67"/>
      <c r="K38" s="149"/>
      <c r="L38" s="200"/>
      <c r="N38" s="378"/>
    </row>
    <row r="39" spans="1:14" ht="15" customHeight="1">
      <c r="A39" s="52"/>
      <c r="B39" s="151"/>
      <c r="C39" s="152"/>
      <c r="D39" s="166"/>
      <c r="E39" s="152"/>
      <c r="F39" s="155"/>
      <c r="G39" s="156"/>
      <c r="H39" s="151"/>
      <c r="I39" s="137"/>
      <c r="J39" s="138"/>
      <c r="K39" s="139"/>
      <c r="L39" s="62"/>
      <c r="N39" s="378"/>
    </row>
    <row r="40" spans="1:14" ht="15" customHeight="1">
      <c r="A40" s="53"/>
      <c r="B40" s="157"/>
      <c r="C40" s="158" t="s">
        <v>1146</v>
      </c>
      <c r="D40" s="168"/>
      <c r="E40" s="169" t="s">
        <v>1181</v>
      </c>
      <c r="F40" s="161"/>
      <c r="G40" s="162"/>
      <c r="H40" s="157" t="s">
        <v>706</v>
      </c>
      <c r="I40" s="147">
        <v>1</v>
      </c>
      <c r="J40" s="67"/>
      <c r="K40" s="149"/>
      <c r="L40" s="200"/>
      <c r="N40" s="378"/>
    </row>
    <row r="41" spans="1:14" ht="15" customHeight="1">
      <c r="A41" s="52"/>
      <c r="B41" s="151"/>
      <c r="C41" s="152"/>
      <c r="D41" s="166"/>
      <c r="E41" s="152"/>
      <c r="F41" s="155"/>
      <c r="G41" s="156"/>
      <c r="H41" s="151"/>
      <c r="I41" s="137"/>
      <c r="J41" s="138"/>
      <c r="K41" s="139"/>
      <c r="L41" s="62"/>
      <c r="N41" s="378"/>
    </row>
    <row r="42" spans="1:14" ht="15" customHeight="1">
      <c r="A42" s="53"/>
      <c r="B42" s="157"/>
      <c r="C42" s="158" t="s">
        <v>974</v>
      </c>
      <c r="D42" s="168"/>
      <c r="E42" s="169" t="s">
        <v>1182</v>
      </c>
      <c r="F42" s="161"/>
      <c r="G42" s="162"/>
      <c r="H42" s="157" t="s">
        <v>706</v>
      </c>
      <c r="I42" s="147">
        <v>1</v>
      </c>
      <c r="J42" s="67"/>
      <c r="K42" s="149"/>
      <c r="L42" s="200"/>
      <c r="N42" s="378"/>
    </row>
    <row r="43" spans="1:14" ht="15" customHeight="1">
      <c r="A43" s="52"/>
      <c r="B43" s="151"/>
      <c r="C43" s="152"/>
      <c r="D43" s="166"/>
      <c r="E43" s="152"/>
      <c r="F43" s="155"/>
      <c r="G43" s="156"/>
      <c r="H43" s="151"/>
      <c r="I43" s="137"/>
      <c r="J43" s="138"/>
      <c r="K43" s="139"/>
      <c r="L43" s="140"/>
      <c r="N43" s="378"/>
    </row>
    <row r="44" spans="1:14" ht="15" customHeight="1">
      <c r="A44" s="53"/>
      <c r="B44" s="157"/>
      <c r="C44" s="158"/>
      <c r="D44" s="168"/>
      <c r="E44" s="169"/>
      <c r="F44" s="161"/>
      <c r="G44" s="162"/>
      <c r="H44" s="157"/>
      <c r="I44" s="147"/>
      <c r="J44" s="67"/>
      <c r="K44" s="149"/>
      <c r="L44" s="150"/>
      <c r="N44" s="378"/>
    </row>
    <row r="45" spans="1:14" ht="15" customHeight="1">
      <c r="A45" s="52"/>
      <c r="B45" s="151"/>
      <c r="C45" s="152"/>
      <c r="D45" s="166"/>
      <c r="E45" s="152"/>
      <c r="F45" s="155"/>
      <c r="G45" s="156"/>
      <c r="H45" s="151"/>
      <c r="I45" s="137"/>
      <c r="J45" s="138"/>
      <c r="K45" s="139"/>
      <c r="L45" s="140"/>
      <c r="N45" s="378"/>
    </row>
    <row r="46" spans="1:14" ht="15" customHeight="1">
      <c r="A46" s="53"/>
      <c r="B46" s="157"/>
      <c r="C46" s="158"/>
      <c r="D46" s="168"/>
      <c r="E46" s="169"/>
      <c r="F46" s="161"/>
      <c r="G46" s="162"/>
      <c r="H46" s="157"/>
      <c r="I46" s="147"/>
      <c r="J46" s="67"/>
      <c r="K46" s="149"/>
      <c r="L46" s="150"/>
      <c r="N46" s="378"/>
    </row>
    <row r="47" spans="1:14" ht="15" customHeight="1">
      <c r="A47" s="52"/>
      <c r="B47" s="151"/>
      <c r="C47" s="152"/>
      <c r="D47" s="166"/>
      <c r="E47" s="152"/>
      <c r="F47" s="155"/>
      <c r="G47" s="156"/>
      <c r="H47" s="151"/>
      <c r="I47" s="137"/>
      <c r="J47" s="138"/>
      <c r="K47" s="139"/>
      <c r="L47" s="140"/>
      <c r="N47" s="378"/>
    </row>
    <row r="48" spans="1:14" ht="15" customHeight="1">
      <c r="A48" s="53"/>
      <c r="B48" s="157"/>
      <c r="C48" s="158"/>
      <c r="D48" s="168"/>
      <c r="E48" s="169"/>
      <c r="F48" s="161"/>
      <c r="G48" s="162"/>
      <c r="H48" s="157"/>
      <c r="I48" s="147"/>
      <c r="J48" s="67"/>
      <c r="K48" s="149"/>
      <c r="L48" s="150"/>
      <c r="N48" s="378"/>
    </row>
    <row r="49" spans="1:14" ht="15" customHeight="1">
      <c r="A49" s="52"/>
      <c r="B49" s="151"/>
      <c r="C49" s="152"/>
      <c r="D49" s="166"/>
      <c r="E49" s="152"/>
      <c r="F49" s="155"/>
      <c r="G49" s="156"/>
      <c r="H49" s="151"/>
      <c r="I49" s="137"/>
      <c r="J49" s="138"/>
      <c r="K49" s="139"/>
      <c r="L49" s="140"/>
      <c r="N49" s="378"/>
    </row>
    <row r="50" spans="1:14" ht="15" customHeight="1">
      <c r="A50" s="53"/>
      <c r="B50" s="157"/>
      <c r="C50" s="158"/>
      <c r="D50" s="168"/>
      <c r="E50" s="169"/>
      <c r="F50" s="161"/>
      <c r="G50" s="162"/>
      <c r="H50" s="157"/>
      <c r="I50" s="147"/>
      <c r="J50" s="67"/>
      <c r="K50" s="149"/>
      <c r="L50" s="150"/>
      <c r="N50" s="378"/>
    </row>
    <row r="51" spans="1:14" ht="15" customHeight="1">
      <c r="A51" s="52"/>
      <c r="B51" s="151"/>
      <c r="C51" s="152"/>
      <c r="D51" s="166"/>
      <c r="E51" s="152"/>
      <c r="F51" s="155"/>
      <c r="G51" s="156"/>
      <c r="H51" s="151"/>
      <c r="I51" s="137"/>
      <c r="J51" s="138"/>
      <c r="K51" s="139"/>
      <c r="L51" s="140"/>
      <c r="N51" s="378"/>
    </row>
    <row r="52" spans="1:14" ht="15" customHeight="1">
      <c r="A52" s="53"/>
      <c r="B52" s="157"/>
      <c r="C52" s="158"/>
      <c r="D52" s="168"/>
      <c r="E52" s="169"/>
      <c r="F52" s="161"/>
      <c r="G52" s="162"/>
      <c r="H52" s="157"/>
      <c r="I52" s="147"/>
      <c r="J52" s="67"/>
      <c r="K52" s="149"/>
      <c r="L52" s="150"/>
      <c r="N52" s="378"/>
    </row>
    <row r="53" spans="1:14" ht="15" customHeight="1">
      <c r="A53" s="52"/>
      <c r="B53" s="151"/>
      <c r="C53" s="152"/>
      <c r="D53" s="166"/>
      <c r="E53" s="152"/>
      <c r="F53" s="155"/>
      <c r="G53" s="156"/>
      <c r="H53" s="151"/>
      <c r="I53" s="137"/>
      <c r="J53" s="138"/>
      <c r="K53" s="139"/>
      <c r="L53" s="140"/>
      <c r="N53" s="378"/>
    </row>
    <row r="54" spans="1:14" ht="15" customHeight="1">
      <c r="A54" s="53"/>
      <c r="B54" s="157"/>
      <c r="C54" s="158"/>
      <c r="D54" s="168"/>
      <c r="E54" s="169"/>
      <c r="F54" s="161"/>
      <c r="G54" s="162"/>
      <c r="H54" s="157"/>
      <c r="I54" s="147"/>
      <c r="J54" s="67"/>
      <c r="K54" s="149"/>
      <c r="L54" s="150"/>
      <c r="N54" s="378"/>
    </row>
    <row r="55" spans="1:14" ht="15" customHeight="1">
      <c r="A55" s="52"/>
      <c r="B55" s="151"/>
      <c r="C55" s="152"/>
      <c r="D55" s="166"/>
      <c r="E55" s="152"/>
      <c r="F55" s="155"/>
      <c r="G55" s="156"/>
      <c r="H55" s="151"/>
      <c r="I55" s="137"/>
      <c r="J55" s="138"/>
      <c r="K55" s="139"/>
      <c r="L55" s="140"/>
      <c r="N55" s="378"/>
    </row>
    <row r="56" spans="1:14" ht="15" customHeight="1">
      <c r="A56" s="53"/>
      <c r="B56" s="157"/>
      <c r="C56" s="158"/>
      <c r="D56" s="168"/>
      <c r="E56" s="169"/>
      <c r="F56" s="161"/>
      <c r="G56" s="162"/>
      <c r="H56" s="157"/>
      <c r="I56" s="147"/>
      <c r="J56" s="67"/>
      <c r="K56" s="149"/>
      <c r="L56" s="150"/>
      <c r="N56" s="378"/>
    </row>
    <row r="57" spans="1:14" ht="15" customHeight="1">
      <c r="A57" s="52"/>
      <c r="B57" s="151"/>
      <c r="C57" s="152"/>
      <c r="D57" s="166"/>
      <c r="E57" s="152"/>
      <c r="F57" s="155"/>
      <c r="G57" s="156"/>
      <c r="H57" s="151"/>
      <c r="I57" s="137"/>
      <c r="J57" s="138"/>
      <c r="K57" s="139"/>
      <c r="L57" s="140"/>
      <c r="N57" s="378"/>
    </row>
    <row r="58" spans="1:14" ht="15" customHeight="1">
      <c r="A58" s="53"/>
      <c r="B58" s="157"/>
      <c r="C58" s="158"/>
      <c r="D58" s="168"/>
      <c r="E58" s="169"/>
      <c r="F58" s="161"/>
      <c r="G58" s="162"/>
      <c r="H58" s="157"/>
      <c r="I58" s="147"/>
      <c r="J58" s="67"/>
      <c r="K58" s="149"/>
      <c r="L58" s="150"/>
      <c r="N58" s="378"/>
    </row>
    <row r="59" spans="1:14" ht="15" customHeight="1">
      <c r="A59" s="52"/>
      <c r="B59" s="151"/>
      <c r="C59" s="152"/>
      <c r="D59" s="166"/>
      <c r="E59" s="152"/>
      <c r="F59" s="155"/>
      <c r="G59" s="156"/>
      <c r="H59" s="151"/>
      <c r="I59" s="137"/>
      <c r="J59" s="138"/>
      <c r="K59" s="139"/>
      <c r="L59" s="140"/>
      <c r="N59" s="378"/>
    </row>
    <row r="60" spans="1:14" ht="15" customHeight="1">
      <c r="A60" s="53"/>
      <c r="B60" s="157"/>
      <c r="C60" s="158"/>
      <c r="D60" s="168"/>
      <c r="E60" s="169"/>
      <c r="F60" s="161"/>
      <c r="G60" s="162"/>
      <c r="H60" s="157"/>
      <c r="I60" s="147"/>
      <c r="J60" s="67"/>
      <c r="K60" s="149"/>
      <c r="L60" s="150"/>
      <c r="N60" s="378"/>
    </row>
    <row r="61" spans="1:14" ht="15" customHeight="1">
      <c r="A61" s="52"/>
      <c r="B61" s="151"/>
      <c r="C61" s="152"/>
      <c r="D61" s="166"/>
      <c r="E61" s="152"/>
      <c r="F61" s="155"/>
      <c r="G61" s="156"/>
      <c r="H61" s="151"/>
      <c r="I61" s="137"/>
      <c r="J61" s="138"/>
      <c r="K61" s="139"/>
      <c r="L61" s="140"/>
      <c r="N61" s="378"/>
    </row>
    <row r="62" spans="1:14" ht="15" customHeight="1">
      <c r="A62" s="53"/>
      <c r="B62" s="157"/>
      <c r="C62" s="158"/>
      <c r="D62" s="168"/>
      <c r="E62" s="169"/>
      <c r="F62" s="161"/>
      <c r="G62" s="162"/>
      <c r="H62" s="157"/>
      <c r="I62" s="147"/>
      <c r="J62" s="67"/>
      <c r="K62" s="149"/>
      <c r="L62" s="150"/>
      <c r="N62" s="378"/>
    </row>
    <row r="63" spans="1:14" ht="15" customHeight="1">
      <c r="A63" s="52"/>
      <c r="B63" s="151"/>
      <c r="C63" s="152"/>
      <c r="D63" s="166"/>
      <c r="E63" s="152"/>
      <c r="F63" s="155"/>
      <c r="G63" s="156"/>
      <c r="H63" s="151"/>
      <c r="I63" s="137"/>
      <c r="J63" s="138"/>
      <c r="K63" s="139"/>
      <c r="L63" s="140"/>
      <c r="N63" s="378"/>
    </row>
    <row r="64" spans="1:14" ht="15" customHeight="1">
      <c r="A64" s="53"/>
      <c r="B64" s="157"/>
      <c r="C64" s="158"/>
      <c r="D64" s="168"/>
      <c r="E64" s="169"/>
      <c r="F64" s="161"/>
      <c r="G64" s="162"/>
      <c r="H64" s="157"/>
      <c r="I64" s="147"/>
      <c r="J64" s="67"/>
      <c r="K64" s="149"/>
      <c r="L64" s="150"/>
      <c r="N64" s="378"/>
    </row>
    <row r="65" spans="1:14" ht="15" customHeight="1">
      <c r="A65" s="52"/>
      <c r="B65" s="151"/>
      <c r="C65" s="152"/>
      <c r="D65" s="166"/>
      <c r="E65" s="152"/>
      <c r="F65" s="155"/>
      <c r="G65" s="156"/>
      <c r="H65" s="151"/>
      <c r="I65" s="171"/>
      <c r="J65" s="138"/>
      <c r="K65" s="139"/>
      <c r="L65" s="140"/>
      <c r="N65" s="378"/>
    </row>
    <row r="66" spans="1:14" ht="15" customHeight="1">
      <c r="A66" s="53"/>
      <c r="B66" s="157" t="s">
        <v>1179</v>
      </c>
      <c r="C66" s="169" t="s">
        <v>702</v>
      </c>
      <c r="D66" s="168"/>
      <c r="E66" s="169"/>
      <c r="F66" s="161"/>
      <c r="G66" s="162"/>
      <c r="H66" s="157"/>
      <c r="I66" s="174"/>
      <c r="J66" s="67"/>
      <c r="K66" s="149"/>
      <c r="L66" s="150"/>
      <c r="N66" s="378"/>
    </row>
    <row r="67" spans="1:14" ht="15" customHeight="1">
      <c r="A67" s="52"/>
      <c r="B67" s="151"/>
      <c r="C67" s="152"/>
      <c r="D67" s="166"/>
      <c r="E67" s="152"/>
      <c r="F67" s="155"/>
      <c r="G67" s="156"/>
      <c r="H67" s="151"/>
      <c r="I67" s="137"/>
      <c r="J67" s="138"/>
      <c r="K67" s="139"/>
      <c r="L67" s="140"/>
      <c r="N67" s="378"/>
    </row>
    <row r="68" spans="1:14" ht="15" customHeight="1">
      <c r="A68" s="53"/>
      <c r="B68" s="157" t="s">
        <v>1183</v>
      </c>
      <c r="C68" s="158" t="s">
        <v>692</v>
      </c>
      <c r="D68" s="168"/>
      <c r="E68" s="169"/>
      <c r="F68" s="161"/>
      <c r="G68" s="162"/>
      <c r="H68" s="157"/>
      <c r="I68" s="147"/>
      <c r="J68" s="67"/>
      <c r="K68" s="149"/>
      <c r="L68" s="150"/>
      <c r="N68" s="378"/>
    </row>
    <row r="69" spans="1:14" ht="15" customHeight="1">
      <c r="A69" s="52"/>
      <c r="B69" s="151"/>
      <c r="C69" s="152"/>
      <c r="D69" s="166"/>
      <c r="E69" s="152"/>
      <c r="F69" s="155"/>
      <c r="G69" s="156"/>
      <c r="H69" s="151"/>
      <c r="I69" s="137"/>
      <c r="J69" s="138"/>
      <c r="K69" s="61"/>
      <c r="L69" s="62"/>
      <c r="N69" s="378"/>
    </row>
    <row r="70" spans="1:14" ht="15" customHeight="1">
      <c r="A70" s="53"/>
      <c r="B70" s="157"/>
      <c r="C70" s="158" t="s">
        <v>869</v>
      </c>
      <c r="D70" s="168"/>
      <c r="E70" s="169" t="s">
        <v>871</v>
      </c>
      <c r="F70" s="161"/>
      <c r="G70" s="162"/>
      <c r="H70" s="157" t="s">
        <v>271</v>
      </c>
      <c r="I70" s="147">
        <v>25</v>
      </c>
      <c r="J70" s="67"/>
      <c r="K70" s="68"/>
      <c r="L70" s="200"/>
      <c r="N70" s="378"/>
    </row>
    <row r="71" spans="1:14" ht="15" customHeight="1">
      <c r="A71" s="52"/>
      <c r="B71" s="151"/>
      <c r="C71" s="152"/>
      <c r="D71" s="166"/>
      <c r="E71" s="152"/>
      <c r="F71" s="155"/>
      <c r="G71" s="156"/>
      <c r="H71" s="151"/>
      <c r="I71" s="137"/>
      <c r="J71" s="138"/>
      <c r="K71" s="139"/>
      <c r="L71" s="62"/>
      <c r="N71" s="378"/>
    </row>
    <row r="72" spans="1:14" ht="15" customHeight="1">
      <c r="A72" s="53"/>
      <c r="B72" s="157"/>
      <c r="C72" s="158" t="s">
        <v>869</v>
      </c>
      <c r="D72" s="168"/>
      <c r="E72" s="169" t="s">
        <v>1153</v>
      </c>
      <c r="F72" s="161"/>
      <c r="G72" s="162"/>
      <c r="H72" s="157" t="s">
        <v>271</v>
      </c>
      <c r="I72" s="147">
        <v>1</v>
      </c>
      <c r="J72" s="67"/>
      <c r="K72" s="149"/>
      <c r="L72" s="200"/>
      <c r="N72" s="378"/>
    </row>
    <row r="73" spans="1:14" ht="15" customHeight="1">
      <c r="A73" s="52"/>
      <c r="B73" s="151"/>
      <c r="C73" s="152"/>
      <c r="D73" s="166"/>
      <c r="E73" s="152"/>
      <c r="F73" s="155"/>
      <c r="G73" s="156"/>
      <c r="H73" s="151"/>
      <c r="I73" s="137"/>
      <c r="J73" s="138"/>
      <c r="K73" s="139"/>
      <c r="L73" s="62"/>
      <c r="N73" s="378"/>
    </row>
    <row r="74" spans="1:14" ht="15" customHeight="1">
      <c r="A74" s="53"/>
      <c r="B74" s="157"/>
      <c r="C74" s="158" t="s">
        <v>869</v>
      </c>
      <c r="D74" s="168"/>
      <c r="E74" s="169" t="s">
        <v>1111</v>
      </c>
      <c r="F74" s="161"/>
      <c r="G74" s="162"/>
      <c r="H74" s="157" t="s">
        <v>271</v>
      </c>
      <c r="I74" s="147">
        <v>1</v>
      </c>
      <c r="J74" s="67"/>
      <c r="K74" s="149"/>
      <c r="L74" s="200"/>
      <c r="N74" s="378"/>
    </row>
    <row r="75" spans="1:14" ht="15" customHeight="1">
      <c r="A75" s="52"/>
      <c r="B75" s="151"/>
      <c r="C75" s="152"/>
      <c r="D75" s="166"/>
      <c r="E75" s="152"/>
      <c r="F75" s="155"/>
      <c r="G75" s="156"/>
      <c r="H75" s="151"/>
      <c r="I75" s="137"/>
      <c r="J75" s="138"/>
      <c r="K75" s="139"/>
      <c r="L75" s="62"/>
      <c r="N75" s="378"/>
    </row>
    <row r="76" spans="1:14" ht="15" customHeight="1">
      <c r="A76" s="53"/>
      <c r="B76" s="157"/>
      <c r="C76" s="158" t="s">
        <v>869</v>
      </c>
      <c r="D76" s="168"/>
      <c r="E76" s="169" t="s">
        <v>1184</v>
      </c>
      <c r="F76" s="161"/>
      <c r="G76" s="162"/>
      <c r="H76" s="157" t="s">
        <v>271</v>
      </c>
      <c r="I76" s="147">
        <v>1</v>
      </c>
      <c r="J76" s="67"/>
      <c r="K76" s="149"/>
      <c r="L76" s="200"/>
      <c r="N76" s="378"/>
    </row>
    <row r="77" spans="1:14" ht="15" customHeight="1">
      <c r="A77" s="52"/>
      <c r="B77" s="151"/>
      <c r="C77" s="152"/>
      <c r="D77" s="166"/>
      <c r="E77" s="152"/>
      <c r="F77" s="155"/>
      <c r="G77" s="156"/>
      <c r="H77" s="151"/>
      <c r="I77" s="137"/>
      <c r="J77" s="138"/>
      <c r="K77" s="139"/>
      <c r="L77" s="62"/>
      <c r="N77" s="378"/>
    </row>
    <row r="78" spans="1:14" ht="15" customHeight="1">
      <c r="A78" s="53"/>
      <c r="B78" s="157"/>
      <c r="C78" s="158" t="s">
        <v>893</v>
      </c>
      <c r="D78" s="168"/>
      <c r="E78" s="169" t="s">
        <v>988</v>
      </c>
      <c r="F78" s="161"/>
      <c r="G78" s="162"/>
      <c r="H78" s="157" t="s">
        <v>895</v>
      </c>
      <c r="I78" s="147">
        <v>3</v>
      </c>
      <c r="J78" s="67"/>
      <c r="K78" s="149"/>
      <c r="L78" s="200"/>
      <c r="N78" s="378"/>
    </row>
    <row r="79" spans="1:14" ht="15" customHeight="1">
      <c r="A79" s="52"/>
      <c r="B79" s="151"/>
      <c r="C79" s="152"/>
      <c r="D79" s="166"/>
      <c r="E79" s="152"/>
      <c r="F79" s="155"/>
      <c r="G79" s="156"/>
      <c r="H79" s="151"/>
      <c r="I79" s="137"/>
      <c r="J79" s="138"/>
      <c r="K79" s="139"/>
      <c r="L79" s="62"/>
      <c r="N79" s="378"/>
    </row>
    <row r="80" spans="1:14" ht="15" customHeight="1">
      <c r="A80" s="53"/>
      <c r="B80" s="157"/>
      <c r="C80" s="158" t="s">
        <v>893</v>
      </c>
      <c r="D80" s="168"/>
      <c r="E80" s="169" t="s">
        <v>989</v>
      </c>
      <c r="F80" s="161"/>
      <c r="G80" s="162"/>
      <c r="H80" s="157" t="s">
        <v>895</v>
      </c>
      <c r="I80" s="147">
        <v>1</v>
      </c>
      <c r="J80" s="67"/>
      <c r="K80" s="149"/>
      <c r="L80" s="200"/>
      <c r="N80" s="378"/>
    </row>
    <row r="81" spans="1:14" ht="15" customHeight="1">
      <c r="A81" s="52"/>
      <c r="B81" s="151"/>
      <c r="C81" s="152"/>
      <c r="D81" s="166"/>
      <c r="E81" s="152"/>
      <c r="F81" s="155"/>
      <c r="G81" s="156"/>
      <c r="H81" s="151"/>
      <c r="I81" s="137"/>
      <c r="J81" s="138"/>
      <c r="K81" s="139"/>
      <c r="L81" s="62"/>
      <c r="N81" s="378"/>
    </row>
    <row r="82" spans="1:14" ht="15" customHeight="1">
      <c r="A82" s="53"/>
      <c r="B82" s="157"/>
      <c r="C82" s="158" t="s">
        <v>893</v>
      </c>
      <c r="D82" s="168"/>
      <c r="E82" s="169" t="s">
        <v>990</v>
      </c>
      <c r="F82" s="161"/>
      <c r="G82" s="162"/>
      <c r="H82" s="157" t="s">
        <v>895</v>
      </c>
      <c r="I82" s="147">
        <v>1</v>
      </c>
      <c r="J82" s="67"/>
      <c r="K82" s="149"/>
      <c r="L82" s="200"/>
      <c r="N82" s="378"/>
    </row>
    <row r="83" spans="1:14" ht="15" customHeight="1">
      <c r="A83" s="52"/>
      <c r="B83" s="151"/>
      <c r="C83" s="152"/>
      <c r="D83" s="166"/>
      <c r="E83" s="152"/>
      <c r="F83" s="155"/>
      <c r="G83" s="156"/>
      <c r="H83" s="151"/>
      <c r="I83" s="137"/>
      <c r="J83" s="138"/>
      <c r="K83" s="139"/>
      <c r="L83" s="62"/>
      <c r="N83" s="378"/>
    </row>
    <row r="84" spans="1:14" ht="15" customHeight="1">
      <c r="A84" s="53"/>
      <c r="B84" s="157"/>
      <c r="C84" s="158" t="s">
        <v>906</v>
      </c>
      <c r="D84" s="168"/>
      <c r="E84" s="169" t="s">
        <v>1000</v>
      </c>
      <c r="F84" s="161"/>
      <c r="G84" s="162"/>
      <c r="H84" s="157" t="s">
        <v>895</v>
      </c>
      <c r="I84" s="147">
        <v>24</v>
      </c>
      <c r="J84" s="67"/>
      <c r="K84" s="149"/>
      <c r="L84" s="200"/>
      <c r="N84" s="378"/>
    </row>
    <row r="85" spans="1:14" ht="15" customHeight="1">
      <c r="A85" s="52"/>
      <c r="B85" s="151"/>
      <c r="C85" s="152"/>
      <c r="D85" s="166"/>
      <c r="E85" s="152"/>
      <c r="F85" s="155"/>
      <c r="G85" s="156"/>
      <c r="H85" s="151"/>
      <c r="I85" s="137"/>
      <c r="J85" s="138"/>
      <c r="K85" s="139"/>
      <c r="L85" s="140"/>
      <c r="N85" s="378"/>
    </row>
    <row r="86" spans="1:14" ht="15" customHeight="1">
      <c r="A86" s="53"/>
      <c r="B86" s="157"/>
      <c r="C86" s="158"/>
      <c r="D86" s="168"/>
      <c r="E86" s="169"/>
      <c r="F86" s="161"/>
      <c r="G86" s="162"/>
      <c r="H86" s="157"/>
      <c r="I86" s="147"/>
      <c r="J86" s="67"/>
      <c r="K86" s="149"/>
      <c r="L86" s="150"/>
      <c r="N86" s="378"/>
    </row>
    <row r="87" spans="1:14" ht="15" customHeight="1">
      <c r="A87" s="52"/>
      <c r="B87" s="151"/>
      <c r="C87" s="152"/>
      <c r="D87" s="166"/>
      <c r="E87" s="152"/>
      <c r="F87" s="155"/>
      <c r="G87" s="156"/>
      <c r="H87" s="151"/>
      <c r="I87" s="137"/>
      <c r="J87" s="138"/>
      <c r="K87" s="139"/>
      <c r="L87" s="140"/>
      <c r="N87" s="378"/>
    </row>
    <row r="88" spans="1:14" ht="15" customHeight="1">
      <c r="A88" s="53"/>
      <c r="B88" s="157"/>
      <c r="C88" s="158"/>
      <c r="D88" s="168"/>
      <c r="E88" s="169"/>
      <c r="F88" s="161"/>
      <c r="G88" s="162"/>
      <c r="H88" s="157"/>
      <c r="I88" s="147"/>
      <c r="J88" s="67"/>
      <c r="K88" s="149"/>
      <c r="L88" s="150"/>
      <c r="N88" s="378"/>
    </row>
    <row r="89" spans="1:14" ht="15" customHeight="1">
      <c r="A89" s="52"/>
      <c r="B89" s="151"/>
      <c r="C89" s="152"/>
      <c r="D89" s="166"/>
      <c r="E89" s="152"/>
      <c r="F89" s="155"/>
      <c r="G89" s="156"/>
      <c r="H89" s="151"/>
      <c r="I89" s="137"/>
      <c r="J89" s="138"/>
      <c r="K89" s="139"/>
      <c r="L89" s="140"/>
      <c r="N89" s="378"/>
    </row>
    <row r="90" spans="1:14" ht="15" customHeight="1">
      <c r="A90" s="53"/>
      <c r="B90" s="157"/>
      <c r="C90" s="158"/>
      <c r="D90" s="168"/>
      <c r="E90" s="169"/>
      <c r="F90" s="161"/>
      <c r="G90" s="162"/>
      <c r="H90" s="157"/>
      <c r="I90" s="147"/>
      <c r="J90" s="67"/>
      <c r="K90" s="149"/>
      <c r="L90" s="150"/>
      <c r="N90" s="378"/>
    </row>
    <row r="91" spans="1:14" ht="15" customHeight="1">
      <c r="A91" s="52"/>
      <c r="B91" s="151"/>
      <c r="C91" s="152"/>
      <c r="D91" s="166"/>
      <c r="E91" s="152"/>
      <c r="F91" s="155"/>
      <c r="G91" s="156"/>
      <c r="H91" s="151"/>
      <c r="I91" s="137"/>
      <c r="J91" s="138"/>
      <c r="K91" s="139"/>
      <c r="L91" s="140"/>
      <c r="N91" s="378"/>
    </row>
    <row r="92" spans="1:14" ht="15" customHeight="1">
      <c r="A92" s="53"/>
      <c r="B92" s="157"/>
      <c r="C92" s="158"/>
      <c r="D92" s="168"/>
      <c r="E92" s="169"/>
      <c r="F92" s="161"/>
      <c r="G92" s="162"/>
      <c r="H92" s="157"/>
      <c r="I92" s="147"/>
      <c r="J92" s="67"/>
      <c r="K92" s="149"/>
      <c r="L92" s="150"/>
      <c r="N92" s="378"/>
    </row>
    <row r="93" spans="1:14" ht="15" customHeight="1">
      <c r="A93" s="52"/>
      <c r="B93" s="151"/>
      <c r="C93" s="152"/>
      <c r="D93" s="166"/>
      <c r="E93" s="152"/>
      <c r="F93" s="155"/>
      <c r="G93" s="156"/>
      <c r="H93" s="151"/>
      <c r="I93" s="137"/>
      <c r="J93" s="138"/>
      <c r="K93" s="139"/>
      <c r="L93" s="140"/>
      <c r="N93" s="378"/>
    </row>
    <row r="94" spans="1:14" ht="15" customHeight="1">
      <c r="A94" s="53"/>
      <c r="B94" s="157"/>
      <c r="C94" s="158"/>
      <c r="D94" s="168"/>
      <c r="E94" s="169"/>
      <c r="F94" s="161"/>
      <c r="G94" s="162"/>
      <c r="H94" s="157"/>
      <c r="I94" s="147"/>
      <c r="J94" s="67"/>
      <c r="K94" s="149"/>
      <c r="L94" s="150"/>
      <c r="N94" s="378"/>
    </row>
    <row r="95" spans="1:14" ht="15" customHeight="1">
      <c r="A95" s="52"/>
      <c r="B95" s="151"/>
      <c r="C95" s="152"/>
      <c r="D95" s="166"/>
      <c r="E95" s="152"/>
      <c r="F95" s="155"/>
      <c r="G95" s="156"/>
      <c r="H95" s="151"/>
      <c r="I95" s="137"/>
      <c r="J95" s="138"/>
      <c r="K95" s="139"/>
      <c r="L95" s="140"/>
      <c r="N95" s="378"/>
    </row>
    <row r="96" spans="1:14" ht="15" customHeight="1">
      <c r="A96" s="53"/>
      <c r="B96" s="157"/>
      <c r="C96" s="158"/>
      <c r="D96" s="168"/>
      <c r="E96" s="169"/>
      <c r="F96" s="161"/>
      <c r="G96" s="162"/>
      <c r="H96" s="157"/>
      <c r="I96" s="147"/>
      <c r="J96" s="67"/>
      <c r="K96" s="149"/>
      <c r="L96" s="150"/>
      <c r="N96" s="378"/>
    </row>
    <row r="97" spans="1:14" ht="15" customHeight="1">
      <c r="A97" s="52"/>
      <c r="B97" s="151"/>
      <c r="C97" s="152"/>
      <c r="D97" s="166"/>
      <c r="E97" s="152"/>
      <c r="F97" s="155"/>
      <c r="G97" s="156"/>
      <c r="H97" s="151"/>
      <c r="I97" s="171"/>
      <c r="J97" s="138"/>
      <c r="K97" s="139"/>
      <c r="L97" s="140"/>
      <c r="N97" s="378"/>
    </row>
    <row r="98" spans="1:14" ht="15" customHeight="1">
      <c r="A98" s="53"/>
      <c r="B98" s="157" t="s">
        <v>1183</v>
      </c>
      <c r="C98" s="169" t="s">
        <v>702</v>
      </c>
      <c r="D98" s="168"/>
      <c r="E98" s="169"/>
      <c r="F98" s="161"/>
      <c r="G98" s="162"/>
      <c r="H98" s="157"/>
      <c r="I98" s="174"/>
      <c r="J98" s="67"/>
      <c r="K98" s="149"/>
      <c r="L98" s="150"/>
      <c r="N98" s="378"/>
    </row>
    <row r="99" spans="1:14" ht="15" customHeight="1">
      <c r="A99" s="52"/>
      <c r="B99" s="151"/>
      <c r="C99" s="152"/>
      <c r="D99" s="166"/>
      <c r="E99" s="152"/>
      <c r="F99" s="155"/>
      <c r="G99" s="156"/>
      <c r="H99" s="151"/>
      <c r="I99" s="137"/>
      <c r="J99" s="138"/>
      <c r="K99" s="139"/>
      <c r="L99" s="140"/>
      <c r="N99" s="378"/>
    </row>
    <row r="100" spans="1:14" ht="15" customHeight="1">
      <c r="A100" s="53"/>
      <c r="B100" s="157" t="s">
        <v>1185</v>
      </c>
      <c r="C100" s="158" t="s">
        <v>694</v>
      </c>
      <c r="D100" s="168"/>
      <c r="E100" s="169"/>
      <c r="F100" s="161"/>
      <c r="G100" s="162"/>
      <c r="H100" s="157"/>
      <c r="I100" s="147"/>
      <c r="J100" s="67"/>
      <c r="K100" s="149"/>
      <c r="L100" s="150"/>
      <c r="N100" s="378"/>
    </row>
    <row r="101" spans="1:14" ht="15" customHeight="1">
      <c r="A101" s="52"/>
      <c r="B101" s="151"/>
      <c r="C101" s="152"/>
      <c r="D101" s="166"/>
      <c r="E101" s="152"/>
      <c r="F101" s="155"/>
      <c r="G101" s="156"/>
      <c r="H101" s="151"/>
      <c r="I101" s="137"/>
      <c r="J101" s="138"/>
      <c r="K101" s="139"/>
      <c r="L101" s="62"/>
    </row>
    <row r="102" spans="1:14" ht="15" customHeight="1">
      <c r="A102" s="53"/>
      <c r="B102" s="157"/>
      <c r="C102" s="158" t="s">
        <v>1186</v>
      </c>
      <c r="D102" s="168"/>
      <c r="E102" s="169"/>
      <c r="F102" s="161"/>
      <c r="G102" s="162"/>
      <c r="H102" s="157" t="s">
        <v>271</v>
      </c>
      <c r="I102" s="147">
        <v>1</v>
      </c>
      <c r="J102" s="67"/>
      <c r="K102" s="68"/>
      <c r="L102" s="200"/>
      <c r="N102" s="378"/>
    </row>
    <row r="103" spans="1:14" ht="15" customHeight="1">
      <c r="A103" s="52"/>
      <c r="B103" s="151"/>
      <c r="C103" s="152"/>
      <c r="D103" s="166"/>
      <c r="E103" s="152"/>
      <c r="F103" s="155"/>
      <c r="G103" s="156"/>
      <c r="H103" s="151"/>
      <c r="I103" s="137"/>
      <c r="J103" s="138"/>
      <c r="K103" s="139"/>
      <c r="L103" s="62"/>
      <c r="N103" s="378"/>
    </row>
    <row r="104" spans="1:14" ht="15" customHeight="1">
      <c r="A104" s="53"/>
      <c r="B104" s="157"/>
      <c r="C104" s="158" t="s">
        <v>1187</v>
      </c>
      <c r="D104" s="168"/>
      <c r="E104" s="169"/>
      <c r="F104" s="161"/>
      <c r="G104" s="162"/>
      <c r="H104" s="157" t="s">
        <v>562</v>
      </c>
      <c r="I104" s="147">
        <v>1</v>
      </c>
      <c r="J104" s="67"/>
      <c r="K104" s="149"/>
      <c r="L104" s="200"/>
      <c r="N104" s="378"/>
    </row>
    <row r="105" spans="1:14" ht="15" customHeight="1">
      <c r="A105" s="52"/>
      <c r="B105" s="151"/>
      <c r="C105" s="152"/>
      <c r="D105" s="166"/>
      <c r="E105" s="152"/>
      <c r="F105" s="155"/>
      <c r="G105" s="156"/>
      <c r="H105" s="151"/>
      <c r="I105" s="137"/>
      <c r="J105" s="138"/>
      <c r="K105" s="139"/>
      <c r="L105" s="62"/>
      <c r="N105" s="378"/>
    </row>
    <row r="106" spans="1:14" ht="15" customHeight="1">
      <c r="A106" s="53"/>
      <c r="B106" s="157"/>
      <c r="C106" s="158" t="s">
        <v>941</v>
      </c>
      <c r="D106" s="168"/>
      <c r="E106" s="169" t="s">
        <v>1163</v>
      </c>
      <c r="F106" s="161"/>
      <c r="G106" s="162"/>
      <c r="H106" s="157" t="s">
        <v>895</v>
      </c>
      <c r="I106" s="147">
        <v>1</v>
      </c>
      <c r="J106" s="67"/>
      <c r="K106" s="149"/>
      <c r="L106" s="200"/>
      <c r="N106" s="378"/>
    </row>
    <row r="107" spans="1:14" ht="15" customHeight="1">
      <c r="A107" s="52"/>
      <c r="B107" s="151"/>
      <c r="C107" s="152"/>
      <c r="D107" s="166"/>
      <c r="E107" s="152"/>
      <c r="F107" s="155"/>
      <c r="G107" s="156"/>
      <c r="H107" s="151"/>
      <c r="I107" s="137"/>
      <c r="J107" s="138"/>
      <c r="K107" s="139"/>
      <c r="L107" s="62"/>
      <c r="N107" s="378"/>
    </row>
    <row r="108" spans="1:14" ht="15" customHeight="1">
      <c r="A108" s="53"/>
      <c r="B108" s="157"/>
      <c r="C108" s="158" t="s">
        <v>1022</v>
      </c>
      <c r="D108" s="168"/>
      <c r="E108" s="169"/>
      <c r="F108" s="161"/>
      <c r="G108" s="162"/>
      <c r="H108" s="157" t="s">
        <v>895</v>
      </c>
      <c r="I108" s="147">
        <v>1</v>
      </c>
      <c r="J108" s="67"/>
      <c r="K108" s="149"/>
      <c r="L108" s="200"/>
      <c r="N108" s="378"/>
    </row>
    <row r="109" spans="1:14" ht="15" customHeight="1">
      <c r="A109" s="52"/>
      <c r="B109" s="151"/>
      <c r="C109" s="152"/>
      <c r="D109" s="166"/>
      <c r="E109" s="152"/>
      <c r="F109" s="155"/>
      <c r="G109" s="156"/>
      <c r="H109" s="151"/>
      <c r="I109" s="137"/>
      <c r="J109" s="138"/>
      <c r="K109" s="139"/>
      <c r="L109" s="62"/>
      <c r="N109" s="378"/>
    </row>
    <row r="110" spans="1:14" ht="15" customHeight="1">
      <c r="A110" s="53"/>
      <c r="B110" s="157"/>
      <c r="C110" s="158" t="s">
        <v>1024</v>
      </c>
      <c r="D110" s="168"/>
      <c r="E110" s="169" t="s">
        <v>1087</v>
      </c>
      <c r="F110" s="161"/>
      <c r="G110" s="162"/>
      <c r="H110" s="157" t="s">
        <v>1026</v>
      </c>
      <c r="I110" s="147">
        <v>1</v>
      </c>
      <c r="J110" s="67"/>
      <c r="K110" s="149"/>
      <c r="L110" s="200"/>
      <c r="N110" s="378"/>
    </row>
    <row r="111" spans="1:14" ht="15" customHeight="1">
      <c r="A111" s="52"/>
      <c r="B111" s="151"/>
      <c r="C111" s="152"/>
      <c r="D111" s="166"/>
      <c r="E111" s="152"/>
      <c r="F111" s="155"/>
      <c r="G111" s="156"/>
      <c r="H111" s="151"/>
      <c r="I111" s="137"/>
      <c r="J111" s="138"/>
      <c r="K111" s="139"/>
      <c r="L111" s="62"/>
      <c r="N111" s="378"/>
    </row>
    <row r="112" spans="1:14" ht="15" customHeight="1">
      <c r="A112" s="53"/>
      <c r="B112" s="157"/>
      <c r="C112" s="158" t="s">
        <v>1188</v>
      </c>
      <c r="D112" s="168"/>
      <c r="E112" s="169" t="s">
        <v>996</v>
      </c>
      <c r="F112" s="161"/>
      <c r="G112" s="162"/>
      <c r="H112" s="157" t="s">
        <v>895</v>
      </c>
      <c r="I112" s="147">
        <v>2</v>
      </c>
      <c r="J112" s="67"/>
      <c r="K112" s="149"/>
      <c r="L112" s="200"/>
      <c r="N112" s="378"/>
    </row>
    <row r="113" spans="1:14" ht="15" customHeight="1">
      <c r="A113" s="52"/>
      <c r="B113" s="151"/>
      <c r="C113" s="152"/>
      <c r="D113" s="166"/>
      <c r="E113" s="152"/>
      <c r="F113" s="155"/>
      <c r="G113" s="156"/>
      <c r="H113" s="151"/>
      <c r="I113" s="137"/>
      <c r="J113" s="138"/>
      <c r="K113" s="139"/>
      <c r="L113" s="62"/>
      <c r="N113" s="378"/>
    </row>
    <row r="114" spans="1:14" ht="15" customHeight="1">
      <c r="A114" s="53"/>
      <c r="B114" s="157"/>
      <c r="C114" s="72" t="s">
        <v>946</v>
      </c>
      <c r="D114" s="168"/>
      <c r="E114" s="169"/>
      <c r="F114" s="161"/>
      <c r="G114" s="162"/>
      <c r="H114" s="157" t="s">
        <v>271</v>
      </c>
      <c r="I114" s="147">
        <v>3</v>
      </c>
      <c r="J114" s="67"/>
      <c r="K114" s="149"/>
      <c r="L114" s="200"/>
      <c r="N114" s="378"/>
    </row>
    <row r="115" spans="1:14" ht="15" customHeight="1">
      <c r="A115" s="52"/>
      <c r="B115" s="151"/>
      <c r="C115" s="152"/>
      <c r="D115" s="166"/>
      <c r="E115" s="152"/>
      <c r="F115" s="155"/>
      <c r="G115" s="156"/>
      <c r="H115" s="151"/>
      <c r="I115" s="137"/>
      <c r="J115" s="138"/>
      <c r="K115" s="139"/>
      <c r="L115" s="62"/>
      <c r="N115" s="378"/>
    </row>
    <row r="116" spans="1:14" ht="15" customHeight="1">
      <c r="A116" s="53"/>
      <c r="B116" s="157"/>
      <c r="C116" s="158" t="s">
        <v>949</v>
      </c>
      <c r="D116" s="168"/>
      <c r="E116" s="169" t="s">
        <v>996</v>
      </c>
      <c r="F116" s="161"/>
      <c r="G116" s="162"/>
      <c r="H116" s="157" t="s">
        <v>895</v>
      </c>
      <c r="I116" s="147">
        <v>2</v>
      </c>
      <c r="J116" s="67"/>
      <c r="K116" s="149"/>
      <c r="L116" s="200"/>
      <c r="N116" s="378"/>
    </row>
    <row r="117" spans="1:14" ht="15" customHeight="1">
      <c r="A117" s="52"/>
      <c r="B117" s="151"/>
      <c r="C117" s="152"/>
      <c r="D117" s="166"/>
      <c r="E117" s="152"/>
      <c r="F117" s="155"/>
      <c r="G117" s="156"/>
      <c r="H117" s="151"/>
      <c r="I117" s="137"/>
      <c r="J117" s="138"/>
      <c r="K117" s="139"/>
      <c r="L117" s="140"/>
      <c r="N117" s="378"/>
    </row>
    <row r="118" spans="1:14" ht="15" customHeight="1">
      <c r="A118" s="53"/>
      <c r="B118" s="157"/>
      <c r="C118" s="158"/>
      <c r="D118" s="168"/>
      <c r="E118" s="169"/>
      <c r="F118" s="161"/>
      <c r="G118" s="162"/>
      <c r="H118" s="157"/>
      <c r="I118" s="147"/>
      <c r="J118" s="67"/>
      <c r="K118" s="149"/>
      <c r="L118" s="150"/>
      <c r="N118" s="378"/>
    </row>
    <row r="119" spans="1:14" ht="15" customHeight="1">
      <c r="A119" s="52"/>
      <c r="B119" s="151"/>
      <c r="C119" s="152"/>
      <c r="D119" s="166"/>
      <c r="E119" s="152"/>
      <c r="F119" s="155"/>
      <c r="G119" s="156"/>
      <c r="H119" s="151"/>
      <c r="I119" s="137"/>
      <c r="J119" s="138"/>
      <c r="K119" s="139"/>
      <c r="L119" s="140"/>
      <c r="N119" s="378"/>
    </row>
    <row r="120" spans="1:14" ht="15" customHeight="1">
      <c r="A120" s="53"/>
      <c r="B120" s="157"/>
      <c r="C120" s="158"/>
      <c r="D120" s="168"/>
      <c r="E120" s="169"/>
      <c r="F120" s="161"/>
      <c r="G120" s="162"/>
      <c r="H120" s="157"/>
      <c r="I120" s="147"/>
      <c r="J120" s="67"/>
      <c r="K120" s="149"/>
      <c r="L120" s="150"/>
      <c r="N120" s="378"/>
    </row>
    <row r="121" spans="1:14" ht="15" customHeight="1">
      <c r="A121" s="52"/>
      <c r="B121" s="151"/>
      <c r="C121" s="152"/>
      <c r="D121" s="166"/>
      <c r="E121" s="152"/>
      <c r="F121" s="155"/>
      <c r="G121" s="156"/>
      <c r="H121" s="151"/>
      <c r="I121" s="137"/>
      <c r="J121" s="138"/>
      <c r="K121" s="139"/>
      <c r="L121" s="140"/>
      <c r="N121" s="378"/>
    </row>
    <row r="122" spans="1:14" ht="15" customHeight="1">
      <c r="A122" s="53"/>
      <c r="B122" s="157"/>
      <c r="C122" s="158"/>
      <c r="D122" s="168"/>
      <c r="E122" s="169"/>
      <c r="F122" s="161"/>
      <c r="G122" s="162"/>
      <c r="H122" s="157"/>
      <c r="I122" s="147"/>
      <c r="J122" s="67"/>
      <c r="K122" s="149"/>
      <c r="L122" s="150"/>
      <c r="N122" s="378"/>
    </row>
    <row r="123" spans="1:14" ht="15" customHeight="1">
      <c r="A123" s="52"/>
      <c r="B123" s="151"/>
      <c r="C123" s="152"/>
      <c r="D123" s="166"/>
      <c r="E123" s="152"/>
      <c r="F123" s="155"/>
      <c r="G123" s="156"/>
      <c r="H123" s="151"/>
      <c r="I123" s="137"/>
      <c r="J123" s="138"/>
      <c r="K123" s="139"/>
      <c r="L123" s="140"/>
      <c r="N123" s="378"/>
    </row>
    <row r="124" spans="1:14" ht="15" customHeight="1">
      <c r="A124" s="53"/>
      <c r="B124" s="157"/>
      <c r="C124" s="158"/>
      <c r="D124" s="168"/>
      <c r="E124" s="169"/>
      <c r="F124" s="161"/>
      <c r="G124" s="162"/>
      <c r="H124" s="157"/>
      <c r="I124" s="147"/>
      <c r="J124" s="67"/>
      <c r="K124" s="149"/>
      <c r="L124" s="150"/>
      <c r="N124" s="378"/>
    </row>
    <row r="125" spans="1:14" ht="15" customHeight="1">
      <c r="A125" s="52"/>
      <c r="B125" s="151"/>
      <c r="C125" s="152"/>
      <c r="D125" s="166"/>
      <c r="E125" s="152"/>
      <c r="F125" s="155"/>
      <c r="G125" s="156"/>
      <c r="H125" s="151"/>
      <c r="I125" s="137"/>
      <c r="J125" s="138"/>
      <c r="K125" s="139"/>
      <c r="L125" s="140"/>
      <c r="N125" s="378"/>
    </row>
    <row r="126" spans="1:14" ht="15" customHeight="1">
      <c r="A126" s="53"/>
      <c r="B126" s="157"/>
      <c r="C126" s="158"/>
      <c r="D126" s="168"/>
      <c r="E126" s="169"/>
      <c r="F126" s="161"/>
      <c r="G126" s="162"/>
      <c r="H126" s="157"/>
      <c r="I126" s="147"/>
      <c r="J126" s="67"/>
      <c r="K126" s="149"/>
      <c r="L126" s="150"/>
      <c r="N126" s="378"/>
    </row>
    <row r="127" spans="1:14" ht="15" customHeight="1">
      <c r="A127" s="52"/>
      <c r="B127" s="151"/>
      <c r="C127" s="152"/>
      <c r="D127" s="166"/>
      <c r="E127" s="152"/>
      <c r="F127" s="155"/>
      <c r="G127" s="156"/>
      <c r="H127" s="151"/>
      <c r="I127" s="137"/>
      <c r="J127" s="138"/>
      <c r="K127" s="139"/>
      <c r="L127" s="140"/>
      <c r="N127" s="378"/>
    </row>
    <row r="128" spans="1:14" ht="15" customHeight="1">
      <c r="A128" s="53"/>
      <c r="B128" s="157"/>
      <c r="C128" s="158"/>
      <c r="D128" s="168"/>
      <c r="E128" s="169"/>
      <c r="F128" s="161"/>
      <c r="G128" s="162"/>
      <c r="H128" s="157"/>
      <c r="I128" s="147"/>
      <c r="J128" s="67"/>
      <c r="K128" s="149"/>
      <c r="L128" s="150"/>
      <c r="N128" s="378"/>
    </row>
    <row r="129" spans="1:14" ht="15" customHeight="1">
      <c r="A129" s="52"/>
      <c r="B129" s="151"/>
      <c r="C129" s="152"/>
      <c r="D129" s="166"/>
      <c r="E129" s="152"/>
      <c r="F129" s="155"/>
      <c r="G129" s="156"/>
      <c r="H129" s="151"/>
      <c r="I129" s="171"/>
      <c r="J129" s="138"/>
      <c r="K129" s="139"/>
      <c r="L129" s="140"/>
      <c r="N129" s="378"/>
    </row>
    <row r="130" spans="1:14" ht="15" customHeight="1">
      <c r="A130" s="53"/>
      <c r="B130" s="157" t="s">
        <v>1185</v>
      </c>
      <c r="C130" s="169" t="s">
        <v>702</v>
      </c>
      <c r="D130" s="168"/>
      <c r="E130" s="169"/>
      <c r="F130" s="161"/>
      <c r="G130" s="162"/>
      <c r="H130" s="157"/>
      <c r="I130" s="174"/>
      <c r="J130" s="67"/>
      <c r="K130" s="149"/>
      <c r="L130" s="150"/>
      <c r="N130" s="378"/>
    </row>
    <row r="131" spans="1:14" ht="15" customHeight="1">
      <c r="A131" s="52"/>
      <c r="B131" s="151"/>
      <c r="C131" s="152"/>
      <c r="D131" s="166"/>
      <c r="E131" s="152"/>
      <c r="F131" s="155"/>
      <c r="G131" s="156"/>
      <c r="H131" s="151"/>
      <c r="I131" s="137"/>
      <c r="J131" s="138"/>
      <c r="K131" s="139"/>
      <c r="L131" s="140"/>
      <c r="N131" s="378"/>
    </row>
    <row r="132" spans="1:14" ht="15" customHeight="1">
      <c r="A132" s="53"/>
      <c r="B132" s="157" t="s">
        <v>1189</v>
      </c>
      <c r="C132" s="158" t="s">
        <v>695</v>
      </c>
      <c r="D132" s="168"/>
      <c r="E132" s="169"/>
      <c r="F132" s="161"/>
      <c r="G132" s="162"/>
      <c r="H132" s="157"/>
      <c r="I132" s="147"/>
      <c r="J132" s="67"/>
      <c r="K132" s="149"/>
      <c r="L132" s="150"/>
      <c r="N132" s="378"/>
    </row>
    <row r="133" spans="1:14" ht="15" customHeight="1">
      <c r="A133" s="52"/>
      <c r="B133" s="151"/>
      <c r="C133" s="152"/>
      <c r="D133" s="166"/>
      <c r="E133" s="152"/>
      <c r="F133" s="155"/>
      <c r="G133" s="156"/>
      <c r="H133" s="151"/>
      <c r="I133" s="137"/>
      <c r="J133" s="138"/>
      <c r="K133" s="139"/>
      <c r="L133" s="62"/>
      <c r="N133" s="378"/>
    </row>
    <row r="134" spans="1:14" ht="15" customHeight="1">
      <c r="A134" s="53"/>
      <c r="B134" s="157"/>
      <c r="C134" s="158" t="s">
        <v>1035</v>
      </c>
      <c r="D134" s="168"/>
      <c r="E134" s="169" t="s">
        <v>955</v>
      </c>
      <c r="F134" s="161"/>
      <c r="G134" s="162"/>
      <c r="H134" s="157" t="s">
        <v>271</v>
      </c>
      <c r="I134" s="147">
        <v>1</v>
      </c>
      <c r="J134" s="67"/>
      <c r="K134" s="149"/>
      <c r="L134" s="200"/>
      <c r="N134" s="378"/>
    </row>
    <row r="135" spans="1:14" ht="15" customHeight="1">
      <c r="A135" s="52"/>
      <c r="B135" s="151"/>
      <c r="C135" s="152"/>
      <c r="D135" s="166"/>
      <c r="E135" s="152"/>
      <c r="F135" s="155"/>
      <c r="G135" s="156"/>
      <c r="H135" s="151"/>
      <c r="I135" s="137"/>
      <c r="J135" s="138"/>
      <c r="K135" s="139"/>
      <c r="L135" s="62"/>
      <c r="N135" s="378"/>
    </row>
    <row r="136" spans="1:14" ht="15" customHeight="1">
      <c r="A136" s="53"/>
      <c r="B136" s="157"/>
      <c r="C136" s="158" t="s">
        <v>964</v>
      </c>
      <c r="D136" s="168"/>
      <c r="E136" s="169" t="s">
        <v>965</v>
      </c>
      <c r="F136" s="161"/>
      <c r="G136" s="162"/>
      <c r="H136" s="157" t="s">
        <v>271</v>
      </c>
      <c r="I136" s="147">
        <v>6</v>
      </c>
      <c r="J136" s="67"/>
      <c r="K136" s="149"/>
      <c r="L136" s="200"/>
      <c r="N136" s="378"/>
    </row>
    <row r="137" spans="1:14" ht="15" customHeight="1">
      <c r="A137" s="52"/>
      <c r="B137" s="151"/>
      <c r="C137" s="152"/>
      <c r="D137" s="166"/>
      <c r="E137" s="152"/>
      <c r="F137" s="155"/>
      <c r="G137" s="156"/>
      <c r="H137" s="151"/>
      <c r="I137" s="137"/>
      <c r="J137" s="138"/>
      <c r="K137" s="139"/>
      <c r="L137" s="62"/>
      <c r="N137" s="378"/>
    </row>
    <row r="138" spans="1:14" ht="15" customHeight="1">
      <c r="A138" s="53"/>
      <c r="B138" s="157"/>
      <c r="C138" s="158" t="s">
        <v>964</v>
      </c>
      <c r="D138" s="168"/>
      <c r="E138" s="169" t="s">
        <v>966</v>
      </c>
      <c r="F138" s="161"/>
      <c r="G138" s="162"/>
      <c r="H138" s="157" t="s">
        <v>271</v>
      </c>
      <c r="I138" s="147">
        <v>1</v>
      </c>
      <c r="J138" s="67"/>
      <c r="K138" s="149"/>
      <c r="L138" s="200"/>
      <c r="N138" s="378"/>
    </row>
    <row r="139" spans="1:14" ht="15" customHeight="1">
      <c r="A139" s="52"/>
      <c r="B139" s="151"/>
      <c r="C139" s="152"/>
      <c r="D139" s="166"/>
      <c r="E139" s="152"/>
      <c r="F139" s="155"/>
      <c r="G139" s="156"/>
      <c r="H139" s="151"/>
      <c r="I139" s="137"/>
      <c r="J139" s="138"/>
      <c r="K139" s="139"/>
      <c r="L139" s="140"/>
      <c r="N139" s="378"/>
    </row>
    <row r="140" spans="1:14" ht="15" customHeight="1">
      <c r="A140" s="53"/>
      <c r="B140" s="157"/>
      <c r="C140" s="158"/>
      <c r="D140" s="168"/>
      <c r="E140" s="169"/>
      <c r="F140" s="161"/>
      <c r="G140" s="162"/>
      <c r="H140" s="157"/>
      <c r="I140" s="147"/>
      <c r="J140" s="67"/>
      <c r="K140" s="149"/>
      <c r="L140" s="150"/>
      <c r="N140" s="378"/>
    </row>
    <row r="141" spans="1:14" ht="15" customHeight="1">
      <c r="A141" s="52"/>
      <c r="B141" s="151"/>
      <c r="C141" s="152"/>
      <c r="D141" s="166"/>
      <c r="E141" s="152"/>
      <c r="F141" s="155"/>
      <c r="G141" s="156"/>
      <c r="H141" s="151"/>
      <c r="I141" s="137"/>
      <c r="J141" s="138"/>
      <c r="K141" s="139"/>
      <c r="L141" s="140"/>
      <c r="N141" s="378"/>
    </row>
    <row r="142" spans="1:14" ht="15" customHeight="1">
      <c r="A142" s="53"/>
      <c r="B142" s="157"/>
      <c r="C142" s="158"/>
      <c r="D142" s="168"/>
      <c r="E142" s="169"/>
      <c r="F142" s="161"/>
      <c r="G142" s="162"/>
      <c r="H142" s="157"/>
      <c r="I142" s="147"/>
      <c r="J142" s="67"/>
      <c r="K142" s="149"/>
      <c r="L142" s="150"/>
      <c r="N142" s="378"/>
    </row>
    <row r="143" spans="1:14" ht="15" customHeight="1">
      <c r="A143" s="52"/>
      <c r="B143" s="151"/>
      <c r="C143" s="152"/>
      <c r="D143" s="166"/>
      <c r="E143" s="152"/>
      <c r="F143" s="155"/>
      <c r="G143" s="156"/>
      <c r="H143" s="151"/>
      <c r="I143" s="137"/>
      <c r="J143" s="138"/>
      <c r="K143" s="139"/>
      <c r="L143" s="140"/>
      <c r="N143" s="378"/>
    </row>
    <row r="144" spans="1:14" ht="15" customHeight="1">
      <c r="A144" s="53"/>
      <c r="B144" s="157"/>
      <c r="C144" s="158"/>
      <c r="D144" s="168"/>
      <c r="E144" s="169"/>
      <c r="F144" s="161"/>
      <c r="G144" s="162"/>
      <c r="H144" s="157"/>
      <c r="I144" s="147"/>
      <c r="J144" s="67"/>
      <c r="K144" s="149"/>
      <c r="L144" s="150"/>
      <c r="N144" s="378"/>
    </row>
    <row r="145" spans="1:14" ht="15" customHeight="1">
      <c r="A145" s="52"/>
      <c r="B145" s="151"/>
      <c r="C145" s="152"/>
      <c r="D145" s="166"/>
      <c r="E145" s="152"/>
      <c r="F145" s="155"/>
      <c r="G145" s="156"/>
      <c r="H145" s="151"/>
      <c r="I145" s="137"/>
      <c r="J145" s="138"/>
      <c r="K145" s="139"/>
      <c r="L145" s="140"/>
      <c r="N145" s="378"/>
    </row>
    <row r="146" spans="1:14" ht="15" customHeight="1">
      <c r="A146" s="53"/>
      <c r="B146" s="157"/>
      <c r="C146" s="158"/>
      <c r="D146" s="168"/>
      <c r="E146" s="169"/>
      <c r="F146" s="161"/>
      <c r="G146" s="162"/>
      <c r="H146" s="157"/>
      <c r="I146" s="147"/>
      <c r="J146" s="67"/>
      <c r="K146" s="149"/>
      <c r="L146" s="150"/>
      <c r="N146" s="378"/>
    </row>
    <row r="147" spans="1:14" ht="15" customHeight="1">
      <c r="A147" s="52"/>
      <c r="B147" s="151"/>
      <c r="C147" s="152"/>
      <c r="D147" s="166"/>
      <c r="E147" s="152"/>
      <c r="F147" s="155"/>
      <c r="G147" s="156"/>
      <c r="H147" s="151"/>
      <c r="I147" s="137"/>
      <c r="J147" s="138"/>
      <c r="K147" s="139"/>
      <c r="L147" s="140"/>
      <c r="N147" s="378"/>
    </row>
    <row r="148" spans="1:14" ht="15" customHeight="1">
      <c r="A148" s="53"/>
      <c r="B148" s="157"/>
      <c r="C148" s="158"/>
      <c r="D148" s="168"/>
      <c r="E148" s="169"/>
      <c r="F148" s="161"/>
      <c r="G148" s="162"/>
      <c r="H148" s="157"/>
      <c r="I148" s="147"/>
      <c r="J148" s="67"/>
      <c r="K148" s="149"/>
      <c r="L148" s="150"/>
      <c r="N148" s="378"/>
    </row>
    <row r="149" spans="1:14" ht="15" customHeight="1">
      <c r="A149" s="52"/>
      <c r="B149" s="151"/>
      <c r="C149" s="152"/>
      <c r="D149" s="166"/>
      <c r="E149" s="152"/>
      <c r="F149" s="155"/>
      <c r="G149" s="156"/>
      <c r="H149" s="151"/>
      <c r="I149" s="137"/>
      <c r="J149" s="138"/>
      <c r="K149" s="139"/>
      <c r="L149" s="140"/>
      <c r="N149" s="378"/>
    </row>
    <row r="150" spans="1:14" ht="15" customHeight="1">
      <c r="A150" s="53"/>
      <c r="B150" s="157"/>
      <c r="C150" s="158"/>
      <c r="D150" s="168"/>
      <c r="E150" s="169"/>
      <c r="F150" s="161"/>
      <c r="G150" s="162"/>
      <c r="H150" s="157"/>
      <c r="I150" s="147"/>
      <c r="J150" s="67"/>
      <c r="K150" s="149"/>
      <c r="L150" s="150"/>
      <c r="N150" s="378"/>
    </row>
    <row r="151" spans="1:14" ht="15" customHeight="1">
      <c r="A151" s="52"/>
      <c r="B151" s="151"/>
      <c r="C151" s="152"/>
      <c r="D151" s="166"/>
      <c r="E151" s="152"/>
      <c r="F151" s="155"/>
      <c r="G151" s="156"/>
      <c r="H151" s="151"/>
      <c r="I151" s="137"/>
      <c r="J151" s="138"/>
      <c r="K151" s="139"/>
      <c r="L151" s="140"/>
      <c r="N151" s="378"/>
    </row>
    <row r="152" spans="1:14" ht="15" customHeight="1">
      <c r="A152" s="53"/>
      <c r="B152" s="157"/>
      <c r="C152" s="158"/>
      <c r="D152" s="168"/>
      <c r="E152" s="169"/>
      <c r="F152" s="161"/>
      <c r="G152" s="162"/>
      <c r="H152" s="157"/>
      <c r="I152" s="147"/>
      <c r="J152" s="67"/>
      <c r="K152" s="149"/>
      <c r="L152" s="150"/>
      <c r="N152" s="378"/>
    </row>
    <row r="153" spans="1:14" ht="15" customHeight="1">
      <c r="A153" s="52"/>
      <c r="B153" s="151"/>
      <c r="C153" s="152"/>
      <c r="D153" s="166"/>
      <c r="E153" s="152"/>
      <c r="F153" s="155"/>
      <c r="G153" s="156"/>
      <c r="H153" s="151"/>
      <c r="I153" s="137"/>
      <c r="J153" s="138"/>
      <c r="K153" s="139"/>
      <c r="L153" s="140"/>
      <c r="N153" s="378"/>
    </row>
    <row r="154" spans="1:14" ht="15" customHeight="1">
      <c r="A154" s="53"/>
      <c r="B154" s="157"/>
      <c r="C154" s="158"/>
      <c r="D154" s="168"/>
      <c r="E154" s="169"/>
      <c r="F154" s="161"/>
      <c r="G154" s="162"/>
      <c r="H154" s="157"/>
      <c r="I154" s="147"/>
      <c r="J154" s="67"/>
      <c r="K154" s="149"/>
      <c r="L154" s="150"/>
      <c r="N154" s="378"/>
    </row>
    <row r="155" spans="1:14" ht="15" customHeight="1">
      <c r="A155" s="52"/>
      <c r="B155" s="151"/>
      <c r="C155" s="152"/>
      <c r="D155" s="166"/>
      <c r="E155" s="152"/>
      <c r="F155" s="155"/>
      <c r="G155" s="156"/>
      <c r="H155" s="151"/>
      <c r="I155" s="137"/>
      <c r="J155" s="138"/>
      <c r="K155" s="139"/>
      <c r="L155" s="140"/>
      <c r="N155" s="378"/>
    </row>
    <row r="156" spans="1:14" ht="15" customHeight="1">
      <c r="A156" s="53"/>
      <c r="B156" s="157"/>
      <c r="C156" s="158"/>
      <c r="D156" s="168"/>
      <c r="E156" s="169"/>
      <c r="F156" s="161"/>
      <c r="G156" s="162"/>
      <c r="H156" s="157"/>
      <c r="I156" s="147"/>
      <c r="J156" s="67"/>
      <c r="K156" s="149"/>
      <c r="L156" s="150"/>
      <c r="N156" s="378"/>
    </row>
    <row r="157" spans="1:14" ht="15" customHeight="1">
      <c r="A157" s="52"/>
      <c r="B157" s="151"/>
      <c r="C157" s="152"/>
      <c r="D157" s="166"/>
      <c r="E157" s="152"/>
      <c r="F157" s="155"/>
      <c r="G157" s="156"/>
      <c r="H157" s="151"/>
      <c r="I157" s="137"/>
      <c r="J157" s="138"/>
      <c r="K157" s="139"/>
      <c r="L157" s="140"/>
      <c r="N157" s="378"/>
    </row>
    <row r="158" spans="1:14" ht="15" customHeight="1">
      <c r="A158" s="53"/>
      <c r="B158" s="157"/>
      <c r="C158" s="158"/>
      <c r="D158" s="168"/>
      <c r="E158" s="169"/>
      <c r="F158" s="161"/>
      <c r="G158" s="162"/>
      <c r="H158" s="157"/>
      <c r="I158" s="147"/>
      <c r="J158" s="67"/>
      <c r="K158" s="149"/>
      <c r="L158" s="150"/>
      <c r="N158" s="378"/>
    </row>
    <row r="159" spans="1:14" ht="15" customHeight="1">
      <c r="A159" s="52"/>
      <c r="B159" s="151"/>
      <c r="C159" s="152"/>
      <c r="D159" s="166"/>
      <c r="E159" s="152"/>
      <c r="F159" s="155"/>
      <c r="G159" s="156"/>
      <c r="H159" s="151"/>
      <c r="I159" s="137"/>
      <c r="J159" s="138"/>
      <c r="K159" s="139"/>
      <c r="L159" s="140"/>
      <c r="N159" s="378"/>
    </row>
    <row r="160" spans="1:14" ht="15" customHeight="1">
      <c r="A160" s="53"/>
      <c r="B160" s="157"/>
      <c r="C160" s="158"/>
      <c r="D160" s="168"/>
      <c r="E160" s="169"/>
      <c r="F160" s="161"/>
      <c r="G160" s="162"/>
      <c r="H160" s="157"/>
      <c r="I160" s="147"/>
      <c r="J160" s="67"/>
      <c r="K160" s="149"/>
      <c r="L160" s="150"/>
      <c r="N160" s="378"/>
    </row>
    <row r="161" spans="1:14" ht="15" customHeight="1">
      <c r="A161" s="52"/>
      <c r="B161" s="151"/>
      <c r="C161" s="152"/>
      <c r="D161" s="166"/>
      <c r="E161" s="152"/>
      <c r="F161" s="155"/>
      <c r="G161" s="156"/>
      <c r="H161" s="151"/>
      <c r="I161" s="171"/>
      <c r="J161" s="138"/>
      <c r="K161" s="139"/>
      <c r="L161" s="140"/>
      <c r="N161" s="378"/>
    </row>
    <row r="162" spans="1:14" ht="15" customHeight="1">
      <c r="A162" s="53"/>
      <c r="B162" s="157" t="s">
        <v>1189</v>
      </c>
      <c r="C162" s="169" t="s">
        <v>702</v>
      </c>
      <c r="D162" s="168"/>
      <c r="E162" s="169"/>
      <c r="F162" s="161"/>
      <c r="G162" s="162"/>
      <c r="H162" s="157"/>
      <c r="I162" s="174"/>
      <c r="J162" s="67"/>
      <c r="K162" s="149"/>
      <c r="L162" s="150"/>
      <c r="N162" s="378"/>
    </row>
  </sheetData>
  <mergeCells count="8">
    <mergeCell ref="K1:K2"/>
    <mergeCell ref="L1:L2"/>
    <mergeCell ref="B1:D2"/>
    <mergeCell ref="E1:E2"/>
    <mergeCell ref="G1:G2"/>
    <mergeCell ref="H1:H2"/>
    <mergeCell ref="I1:I2"/>
    <mergeCell ref="J1:J2"/>
  </mergeCells>
  <phoneticPr fontId="2"/>
  <conditionalFormatting sqref="A3:A162">
    <cfRule type="cellIs" dxfId="318" priority="49" stopIfTrue="1" operator="between">
      <formula>0.9999</formula>
      <formula>1.0001</formula>
    </cfRule>
  </conditionalFormatting>
  <conditionalFormatting sqref="J8:K8">
    <cfRule type="expression" dxfId="317" priority="114" stopIfTrue="1">
      <formula>ISERROR(J8)</formula>
    </cfRule>
  </conditionalFormatting>
  <conditionalFormatting sqref="J10:K10">
    <cfRule type="expression" dxfId="316" priority="113" stopIfTrue="1">
      <formula>ISERROR(J10)</formula>
    </cfRule>
  </conditionalFormatting>
  <conditionalFormatting sqref="J12:K12">
    <cfRule type="expression" dxfId="315" priority="112" stopIfTrue="1">
      <formula>ISERROR(J12)</formula>
    </cfRule>
  </conditionalFormatting>
  <conditionalFormatting sqref="J14:K14">
    <cfRule type="expression" dxfId="314" priority="111" stopIfTrue="1">
      <formula>ISERROR(J14)</formula>
    </cfRule>
  </conditionalFormatting>
  <conditionalFormatting sqref="J16:K16">
    <cfRule type="expression" dxfId="313" priority="110" stopIfTrue="1">
      <formula>ISERROR(J16)</formula>
    </cfRule>
  </conditionalFormatting>
  <conditionalFormatting sqref="J18:K18">
    <cfRule type="expression" dxfId="312" priority="109" stopIfTrue="1">
      <formula>ISERROR(J18)</formula>
    </cfRule>
  </conditionalFormatting>
  <conditionalFormatting sqref="J20:K20">
    <cfRule type="expression" dxfId="311" priority="108" stopIfTrue="1">
      <formula>ISERROR(J20)</formula>
    </cfRule>
  </conditionalFormatting>
  <conditionalFormatting sqref="J22:K22">
    <cfRule type="expression" dxfId="310" priority="107" stopIfTrue="1">
      <formula>ISERROR(J22)</formula>
    </cfRule>
  </conditionalFormatting>
  <conditionalFormatting sqref="J24:K24">
    <cfRule type="expression" dxfId="309" priority="106" stopIfTrue="1">
      <formula>ISERROR(J24)</formula>
    </cfRule>
  </conditionalFormatting>
  <conditionalFormatting sqref="J26:K26">
    <cfRule type="expression" dxfId="308" priority="105" stopIfTrue="1">
      <formula>ISERROR(J26)</formula>
    </cfRule>
  </conditionalFormatting>
  <conditionalFormatting sqref="J28:K28">
    <cfRule type="expression" dxfId="307" priority="104" stopIfTrue="1">
      <formula>ISERROR(J28)</formula>
    </cfRule>
  </conditionalFormatting>
  <conditionalFormatting sqref="J30:K30">
    <cfRule type="expression" dxfId="306" priority="103" stopIfTrue="1">
      <formula>ISERROR(J30)</formula>
    </cfRule>
  </conditionalFormatting>
  <conditionalFormatting sqref="J32:K32">
    <cfRule type="expression" dxfId="305" priority="102" stopIfTrue="1">
      <formula>ISERROR(J32)</formula>
    </cfRule>
  </conditionalFormatting>
  <conditionalFormatting sqref="J36:K36">
    <cfRule type="expression" dxfId="304" priority="153"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cfRule type="expression" dxfId="303" priority="5" stopIfTrue="1">
      <formula>ISERROR(J38)</formula>
    </cfRule>
  </conditionalFormatting>
  <conditionalFormatting sqref="J11:L11">
    <cfRule type="expression" dxfId="302" priority="122" stopIfTrue="1">
      <formula>ISERROR(J11)</formula>
    </cfRule>
  </conditionalFormatting>
  <conditionalFormatting sqref="K6">
    <cfRule type="expression" dxfId="301" priority="172" stopIfTrue="1">
      <formula>ISERROR(K6)</formula>
    </cfRule>
  </conditionalFormatting>
  <conditionalFormatting sqref="K34">
    <cfRule type="expression" dxfId="300" priority="101" stopIfTrue="1">
      <formula>ISERROR(K34)</formula>
    </cfRule>
  </conditionalFormatting>
  <conditionalFormatting sqref="K131:L131 L139 L141 L143 L145 L147 L149 L151 L153 L155 L157 K159:L159">
    <cfRule type="expression" dxfId="299" priority="53" stopIfTrue="1">
      <formula>ISERROR(K131)</formula>
    </cfRule>
  </conditionalFormatting>
  <conditionalFormatting sqref="L5">
    <cfRule type="expression" dxfId="298" priority="171" stopIfTrue="1">
      <formula>ISERROR(L5)</formula>
    </cfRule>
  </conditionalFormatting>
  <conditionalFormatting sqref="L7">
    <cfRule type="expression" dxfId="297" priority="156" stopIfTrue="1">
      <formula>ISERROR(L7)</formula>
    </cfRule>
  </conditionalFormatting>
  <conditionalFormatting sqref="L9">
    <cfRule type="expression" dxfId="296" priority="155" stopIfTrue="1">
      <formula>ISERROR(L9)</formula>
    </cfRule>
  </conditionalFormatting>
  <conditionalFormatting sqref="L13">
    <cfRule type="expression" dxfId="295" priority="159" stopIfTrue="1">
      <formula>ISERROR(L13)</formula>
    </cfRule>
  </conditionalFormatting>
  <conditionalFormatting sqref="L15">
    <cfRule type="expression" dxfId="294" priority="166" stopIfTrue="1">
      <formula>ISERROR(L15)</formula>
    </cfRule>
  </conditionalFormatting>
  <conditionalFormatting sqref="L17">
    <cfRule type="expression" dxfId="293" priority="165" stopIfTrue="1">
      <formula>ISERROR(L17)</formula>
    </cfRule>
  </conditionalFormatting>
  <conditionalFormatting sqref="L19">
    <cfRule type="expression" dxfId="292" priority="154" stopIfTrue="1">
      <formula>ISERROR(L19)</formula>
    </cfRule>
  </conditionalFormatting>
  <conditionalFormatting sqref="L21 L23 L25 L27 L29 L31 L35 L43 L45 L47 L49 L51 L53 L55 L57 L59 L61 L63 L85 L87 L89 L91 L93 K95:L95 L99 L117 L119 L121 L123 L125 L127">
    <cfRule type="expression" dxfId="291" priority="173" stopIfTrue="1">
      <formula>ISERROR(K21)</formula>
    </cfRule>
  </conditionalFormatting>
  <conditionalFormatting sqref="L37 K39:L39 L41">
    <cfRule type="expression" dxfId="290" priority="4" stopIfTrue="1">
      <formula>ISERROR(K37)</formula>
    </cfRule>
  </conditionalFormatting>
  <conditionalFormatting sqref="L67">
    <cfRule type="expression" dxfId="289" priority="99" stopIfTrue="1">
      <formula>ISERROR(L67)</formula>
    </cfRule>
  </conditionalFormatting>
  <conditionalFormatting sqref="L69 L71 L73 L75 L77 L79 L81 L83">
    <cfRule type="expression" dxfId="288" priority="3" stopIfTrue="1">
      <formula>ISERROR(L69)</formula>
    </cfRule>
  </conditionalFormatting>
  <conditionalFormatting sqref="L101 L103 L105 L107 L109 L111 L113 L115">
    <cfRule type="expression" dxfId="287" priority="2" stopIfTrue="1">
      <formula>ISERROR(L101)</formula>
    </cfRule>
  </conditionalFormatting>
  <conditionalFormatting sqref="L133 L135 L137">
    <cfRule type="expression" dxfId="286" priority="1" stopIfTrue="1">
      <formula>ISERROR(L133)</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4" manualBreakCount="4">
    <brk id="34" min="1" max="11" man="1"/>
    <brk id="66" min="1" max="11" man="1"/>
    <brk id="98" min="1" max="11" man="1"/>
    <brk id="130" min="1" max="11"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48EA9-16B5-4618-9916-9FB4DB657A5A}">
  <dimension ref="A1:P130"/>
  <sheetViews>
    <sheetView showGridLines="0" showZeros="0" view="pageBreakPreview" zoomScale="87" zoomScaleNormal="80" zoomScaleSheetLayoutView="87" workbookViewId="0">
      <pane ySplit="4" topLeftCell="A5" activePane="bottomLeft" state="frozenSplit"/>
      <selection activeCell="H32" sqref="H32"/>
      <selection pane="bottomLeft" activeCell="S29" sqref="S2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72</v>
      </c>
      <c r="C4" s="85" t="s">
        <v>113</v>
      </c>
      <c r="D4" s="30"/>
      <c r="E4" s="29" t="s">
        <v>114</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968</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692</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v>3</v>
      </c>
      <c r="C12" s="72" t="s">
        <v>695</v>
      </c>
      <c r="D12" s="83"/>
      <c r="E12" s="29"/>
      <c r="F12" s="30"/>
      <c r="G12" s="31"/>
      <c r="H12" s="28" t="s">
        <v>59</v>
      </c>
      <c r="I12" s="66">
        <v>1</v>
      </c>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72</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157" t="s">
        <v>1190</v>
      </c>
      <c r="C36" s="158" t="s">
        <v>968</v>
      </c>
      <c r="D36" s="168"/>
      <c r="E36" s="169"/>
      <c r="F36" s="161"/>
      <c r="G36" s="162"/>
      <c r="H36" s="157"/>
      <c r="I36" s="147"/>
      <c r="J36" s="67"/>
      <c r="K36" s="68"/>
      <c r="L36" s="69"/>
      <c r="N36" s="378"/>
    </row>
    <row r="37" spans="1:14" ht="15" customHeight="1">
      <c r="A37" s="52"/>
      <c r="B37" s="151"/>
      <c r="C37" s="152"/>
      <c r="D37" s="166"/>
      <c r="E37" s="152"/>
      <c r="F37" s="155"/>
      <c r="G37" s="156"/>
      <c r="H37" s="151"/>
      <c r="I37" s="137"/>
      <c r="J37" s="138"/>
      <c r="K37" s="61"/>
      <c r="L37" s="62"/>
      <c r="N37" s="378"/>
    </row>
    <row r="38" spans="1:14" ht="15" customHeight="1">
      <c r="A38" s="53"/>
      <c r="B38" s="157"/>
      <c r="C38" s="158" t="s">
        <v>1146</v>
      </c>
      <c r="D38" s="168"/>
      <c r="E38" s="169" t="s">
        <v>1191</v>
      </c>
      <c r="F38" s="161"/>
      <c r="G38" s="162"/>
      <c r="H38" s="157" t="s">
        <v>706</v>
      </c>
      <c r="I38" s="147">
        <v>1</v>
      </c>
      <c r="J38" s="67"/>
      <c r="K38" s="68"/>
      <c r="L38" s="200"/>
      <c r="N38" s="378"/>
    </row>
    <row r="39" spans="1:14" ht="15" customHeight="1">
      <c r="A39" s="52"/>
      <c r="B39" s="151"/>
      <c r="C39" s="152"/>
      <c r="D39" s="166"/>
      <c r="E39" s="152"/>
      <c r="F39" s="155"/>
      <c r="G39" s="156"/>
      <c r="H39" s="151"/>
      <c r="I39" s="137"/>
      <c r="J39" s="138"/>
      <c r="K39" s="61"/>
      <c r="L39" s="62"/>
      <c r="N39" s="378"/>
    </row>
    <row r="40" spans="1:14" ht="15" customHeight="1">
      <c r="A40" s="53"/>
      <c r="B40" s="157"/>
      <c r="C40" s="158" t="s">
        <v>1192</v>
      </c>
      <c r="D40" s="168"/>
      <c r="E40" s="169" t="s">
        <v>1193</v>
      </c>
      <c r="F40" s="161"/>
      <c r="G40" s="162"/>
      <c r="H40" s="157" t="s">
        <v>271</v>
      </c>
      <c r="I40" s="147">
        <v>1</v>
      </c>
      <c r="J40" s="67"/>
      <c r="K40" s="68"/>
      <c r="L40" s="200"/>
      <c r="N40" s="378"/>
    </row>
    <row r="41" spans="1:14" ht="15" customHeight="1">
      <c r="A41" s="52"/>
      <c r="B41" s="151"/>
      <c r="C41" s="152"/>
      <c r="D41" s="166"/>
      <c r="E41" s="152"/>
      <c r="F41" s="155"/>
      <c r="G41" s="156"/>
      <c r="H41" s="151"/>
      <c r="I41" s="137"/>
      <c r="J41" s="138"/>
      <c r="K41" s="61"/>
      <c r="L41" s="62"/>
      <c r="N41" s="378"/>
    </row>
    <row r="42" spans="1:14" ht="15" customHeight="1">
      <c r="A42" s="53"/>
      <c r="B42" s="157"/>
      <c r="C42" s="158"/>
      <c r="D42" s="168"/>
      <c r="E42" s="169"/>
      <c r="F42" s="161"/>
      <c r="G42" s="162"/>
      <c r="H42" s="157"/>
      <c r="I42" s="147"/>
      <c r="J42" s="67"/>
      <c r="K42" s="68"/>
      <c r="L42" s="69"/>
      <c r="N42" s="378"/>
    </row>
    <row r="43" spans="1:14" ht="15" customHeight="1">
      <c r="A43" s="52"/>
      <c r="B43" s="24"/>
      <c r="C43" s="25"/>
      <c r="D43" s="82"/>
      <c r="E43" s="25"/>
      <c r="F43" s="26"/>
      <c r="G43" s="27"/>
      <c r="H43" s="24"/>
      <c r="I43" s="59"/>
      <c r="J43" s="138"/>
      <c r="K43" s="61"/>
      <c r="L43" s="62"/>
      <c r="N43" s="378"/>
    </row>
    <row r="44" spans="1:14" ht="15" customHeight="1">
      <c r="A44" s="53"/>
      <c r="B44" s="28"/>
      <c r="C44" s="72"/>
      <c r="D44" s="83"/>
      <c r="E44" s="29"/>
      <c r="F44" s="30"/>
      <c r="G44" s="31"/>
      <c r="H44" s="28"/>
      <c r="I44" s="66"/>
      <c r="J44" s="67"/>
      <c r="K44" s="68"/>
      <c r="L44" s="69"/>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157" t="s">
        <v>1190</v>
      </c>
      <c r="C66" s="169" t="s">
        <v>702</v>
      </c>
      <c r="D66" s="84"/>
      <c r="E66" s="29"/>
      <c r="F66" s="30"/>
      <c r="G66" s="31"/>
      <c r="H66" s="28"/>
      <c r="I66" s="80"/>
      <c r="J66" s="67"/>
      <c r="K66" s="183"/>
      <c r="L66" s="69"/>
      <c r="N66" s="378"/>
    </row>
    <row r="67" spans="1:14" ht="15" customHeight="1">
      <c r="A67" s="52"/>
      <c r="B67" s="24"/>
      <c r="C67" s="25"/>
      <c r="D67" s="82"/>
      <c r="E67" s="25"/>
      <c r="F67" s="26"/>
      <c r="G67" s="27"/>
      <c r="H67" s="24"/>
      <c r="I67" s="59"/>
      <c r="J67" s="138"/>
      <c r="K67" s="184"/>
      <c r="L67" s="62"/>
      <c r="N67" s="378"/>
    </row>
    <row r="68" spans="1:14" ht="15" customHeight="1">
      <c r="A68" s="53"/>
      <c r="B68" s="28" t="s">
        <v>1194</v>
      </c>
      <c r="C68" s="72" t="s">
        <v>692</v>
      </c>
      <c r="D68" s="83"/>
      <c r="E68" s="29"/>
      <c r="F68" s="30"/>
      <c r="G68" s="31"/>
      <c r="H68" s="28"/>
      <c r="I68" s="66"/>
      <c r="J68" s="67"/>
      <c r="K68" s="183"/>
      <c r="L68" s="69"/>
      <c r="N68" s="378"/>
    </row>
    <row r="69" spans="1:14" ht="15" customHeight="1">
      <c r="A69" s="52"/>
      <c r="B69" s="24"/>
      <c r="C69" s="25"/>
      <c r="D69" s="82"/>
      <c r="E69" s="25"/>
      <c r="F69" s="26"/>
      <c r="G69" s="27"/>
      <c r="H69" s="24"/>
      <c r="I69" s="59"/>
      <c r="J69" s="138"/>
      <c r="K69" s="61"/>
      <c r="L69" s="62"/>
      <c r="N69" s="378"/>
    </row>
    <row r="70" spans="1:14" ht="15" customHeight="1">
      <c r="A70" s="53"/>
      <c r="B70" s="28"/>
      <c r="C70" s="72" t="s">
        <v>869</v>
      </c>
      <c r="D70" s="83"/>
      <c r="E70" s="29" t="s">
        <v>871</v>
      </c>
      <c r="F70" s="30"/>
      <c r="G70" s="31"/>
      <c r="H70" s="28" t="s">
        <v>271</v>
      </c>
      <c r="I70" s="66">
        <v>8</v>
      </c>
      <c r="J70" s="67"/>
      <c r="K70" s="68"/>
      <c r="L70" s="200"/>
      <c r="N70" s="378"/>
    </row>
    <row r="71" spans="1:14" ht="15" customHeight="1">
      <c r="A71" s="52"/>
      <c r="B71" s="24"/>
      <c r="C71" s="25"/>
      <c r="D71" s="82"/>
      <c r="E71" s="25"/>
      <c r="F71" s="26"/>
      <c r="G71" s="27"/>
      <c r="H71" s="24"/>
      <c r="I71" s="59"/>
      <c r="J71" s="138"/>
      <c r="K71" s="184"/>
      <c r="L71" s="62"/>
      <c r="N71" s="378"/>
    </row>
    <row r="72" spans="1:14" ht="15" customHeight="1">
      <c r="A72" s="53"/>
      <c r="B72" s="28"/>
      <c r="C72" s="72" t="s">
        <v>869</v>
      </c>
      <c r="D72" s="83"/>
      <c r="E72" s="29" t="s">
        <v>1154</v>
      </c>
      <c r="F72" s="30"/>
      <c r="G72" s="31"/>
      <c r="H72" s="28" t="s">
        <v>271</v>
      </c>
      <c r="I72" s="66">
        <v>1</v>
      </c>
      <c r="J72" s="67"/>
      <c r="K72" s="183"/>
      <c r="L72" s="200"/>
      <c r="N72" s="378"/>
    </row>
    <row r="73" spans="1:14" ht="15" customHeight="1">
      <c r="A73" s="52"/>
      <c r="B73" s="24"/>
      <c r="C73" s="25"/>
      <c r="D73" s="82"/>
      <c r="E73" s="25"/>
      <c r="F73" s="26"/>
      <c r="G73" s="27"/>
      <c r="H73" s="24"/>
      <c r="I73" s="59"/>
      <c r="J73" s="138"/>
      <c r="K73" s="184"/>
      <c r="L73" s="62"/>
      <c r="N73" s="378"/>
    </row>
    <row r="74" spans="1:14" ht="15" customHeight="1">
      <c r="A74" s="53"/>
      <c r="B74" s="28"/>
      <c r="C74" s="72" t="s">
        <v>893</v>
      </c>
      <c r="D74" s="83"/>
      <c r="E74" s="29" t="s">
        <v>988</v>
      </c>
      <c r="F74" s="30"/>
      <c r="G74" s="31"/>
      <c r="H74" s="28" t="s">
        <v>895</v>
      </c>
      <c r="I74" s="66">
        <v>2</v>
      </c>
      <c r="J74" s="67"/>
      <c r="K74" s="183"/>
      <c r="L74" s="200"/>
      <c r="N74" s="378"/>
    </row>
    <row r="75" spans="1:14" ht="15" customHeight="1">
      <c r="A75" s="52"/>
      <c r="B75" s="24"/>
      <c r="C75" s="25"/>
      <c r="D75" s="82"/>
      <c r="E75" s="25"/>
      <c r="F75" s="26"/>
      <c r="G75" s="27"/>
      <c r="H75" s="24"/>
      <c r="I75" s="59"/>
      <c r="J75" s="138"/>
      <c r="K75" s="184"/>
      <c r="L75" s="62"/>
      <c r="N75" s="378"/>
    </row>
    <row r="76" spans="1:14" ht="15" customHeight="1">
      <c r="A76" s="53"/>
      <c r="B76" s="28"/>
      <c r="C76" s="72" t="s">
        <v>893</v>
      </c>
      <c r="D76" s="83"/>
      <c r="E76" s="29" t="s">
        <v>989</v>
      </c>
      <c r="F76" s="30"/>
      <c r="G76" s="31"/>
      <c r="H76" s="28" t="s">
        <v>895</v>
      </c>
      <c r="I76" s="66">
        <v>1</v>
      </c>
      <c r="J76" s="67"/>
      <c r="K76" s="183"/>
      <c r="L76" s="200"/>
      <c r="N76" s="378"/>
    </row>
    <row r="77" spans="1:14" ht="15" customHeight="1">
      <c r="A77" s="52"/>
      <c r="B77" s="24"/>
      <c r="C77" s="25"/>
      <c r="D77" s="82"/>
      <c r="E77" s="25"/>
      <c r="F77" s="26"/>
      <c r="G77" s="27"/>
      <c r="H77" s="24"/>
      <c r="I77" s="59"/>
      <c r="J77" s="138"/>
      <c r="K77" s="184"/>
      <c r="L77" s="62"/>
      <c r="N77" s="378"/>
    </row>
    <row r="78" spans="1:14" ht="15" customHeight="1">
      <c r="A78" s="53"/>
      <c r="B78" s="28"/>
      <c r="C78" s="72" t="s">
        <v>906</v>
      </c>
      <c r="D78" s="83"/>
      <c r="E78" s="29" t="s">
        <v>1000</v>
      </c>
      <c r="F78" s="30"/>
      <c r="G78" s="31"/>
      <c r="H78" s="28" t="s">
        <v>895</v>
      </c>
      <c r="I78" s="66">
        <v>9</v>
      </c>
      <c r="J78" s="67"/>
      <c r="K78" s="183"/>
      <c r="L78" s="200"/>
      <c r="N78" s="378"/>
    </row>
    <row r="79" spans="1:14" ht="15" customHeight="1">
      <c r="A79" s="52"/>
      <c r="B79" s="24"/>
      <c r="C79" s="25"/>
      <c r="D79" s="82"/>
      <c r="E79" s="25"/>
      <c r="F79" s="26"/>
      <c r="G79" s="27"/>
      <c r="H79" s="24"/>
      <c r="I79" s="59"/>
      <c r="J79" s="138"/>
      <c r="K79" s="184"/>
      <c r="L79" s="62"/>
      <c r="N79" s="378"/>
    </row>
    <row r="80" spans="1:14" ht="15" customHeight="1">
      <c r="A80" s="53"/>
      <c r="B80" s="28"/>
      <c r="C80" s="72"/>
      <c r="D80" s="83"/>
      <c r="E80" s="29"/>
      <c r="F80" s="30"/>
      <c r="G80" s="31"/>
      <c r="H80" s="28"/>
      <c r="I80" s="66"/>
      <c r="J80" s="67"/>
      <c r="K80" s="183"/>
      <c r="L80" s="69"/>
      <c r="N80" s="378"/>
    </row>
    <row r="81" spans="1:14" ht="15" customHeight="1">
      <c r="A81" s="52"/>
      <c r="B81" s="24"/>
      <c r="C81" s="25"/>
      <c r="D81" s="82"/>
      <c r="E81" s="25"/>
      <c r="F81" s="26"/>
      <c r="G81" s="27"/>
      <c r="H81" s="24"/>
      <c r="I81" s="59"/>
      <c r="J81" s="138"/>
      <c r="K81" s="184"/>
      <c r="L81" s="62"/>
      <c r="N81" s="378"/>
    </row>
    <row r="82" spans="1:14" ht="15" customHeight="1">
      <c r="A82" s="53"/>
      <c r="B82" s="28"/>
      <c r="C82" s="72"/>
      <c r="D82" s="83"/>
      <c r="E82" s="29"/>
      <c r="F82" s="30"/>
      <c r="G82" s="31"/>
      <c r="H82" s="28"/>
      <c r="I82" s="66"/>
      <c r="J82" s="67"/>
      <c r="K82" s="183"/>
      <c r="L82" s="69"/>
      <c r="N82" s="378"/>
    </row>
    <row r="83" spans="1:14" ht="15" customHeight="1">
      <c r="A83" s="52"/>
      <c r="B83" s="24"/>
      <c r="C83" s="25"/>
      <c r="D83" s="82"/>
      <c r="E83" s="25"/>
      <c r="F83" s="26"/>
      <c r="G83" s="27"/>
      <c r="H83" s="24"/>
      <c r="I83" s="59"/>
      <c r="J83" s="138"/>
      <c r="K83" s="184"/>
      <c r="L83" s="62"/>
      <c r="N83" s="378"/>
    </row>
    <row r="84" spans="1:14" ht="15" customHeight="1">
      <c r="A84" s="53"/>
      <c r="B84" s="28"/>
      <c r="C84" s="72"/>
      <c r="D84" s="83"/>
      <c r="E84" s="29"/>
      <c r="F84" s="30"/>
      <c r="G84" s="31"/>
      <c r="H84" s="28"/>
      <c r="I84" s="66"/>
      <c r="J84" s="67"/>
      <c r="K84" s="183"/>
      <c r="L84" s="69"/>
      <c r="N84" s="378"/>
    </row>
    <row r="85" spans="1:14" ht="15" customHeight="1">
      <c r="A85" s="52"/>
      <c r="B85" s="24"/>
      <c r="C85" s="25"/>
      <c r="D85" s="82"/>
      <c r="E85" s="25"/>
      <c r="F85" s="26"/>
      <c r="G85" s="27"/>
      <c r="H85" s="24"/>
      <c r="I85" s="59"/>
      <c r="J85" s="138"/>
      <c r="K85" s="184"/>
      <c r="L85" s="62"/>
      <c r="N85" s="378"/>
    </row>
    <row r="86" spans="1:14" ht="15" customHeight="1">
      <c r="A86" s="53"/>
      <c r="B86" s="28"/>
      <c r="C86" s="72"/>
      <c r="D86" s="83"/>
      <c r="E86" s="29"/>
      <c r="F86" s="30"/>
      <c r="G86" s="31"/>
      <c r="H86" s="28"/>
      <c r="I86" s="66"/>
      <c r="J86" s="67"/>
      <c r="K86" s="183"/>
      <c r="L86" s="69"/>
      <c r="N86" s="378"/>
    </row>
    <row r="87" spans="1:14" ht="15" customHeight="1">
      <c r="A87" s="52"/>
      <c r="B87" s="24"/>
      <c r="C87" s="25"/>
      <c r="D87" s="82"/>
      <c r="E87" s="25"/>
      <c r="F87" s="26"/>
      <c r="G87" s="27"/>
      <c r="H87" s="24"/>
      <c r="I87" s="59"/>
      <c r="J87" s="138"/>
      <c r="K87" s="184"/>
      <c r="L87" s="62"/>
      <c r="N87" s="378"/>
    </row>
    <row r="88" spans="1:14" ht="15" customHeight="1">
      <c r="A88" s="53"/>
      <c r="B88" s="28"/>
      <c r="C88" s="72"/>
      <c r="D88" s="83"/>
      <c r="E88" s="29"/>
      <c r="F88" s="30"/>
      <c r="G88" s="31"/>
      <c r="H88" s="28"/>
      <c r="I88" s="66"/>
      <c r="J88" s="67"/>
      <c r="K88" s="183"/>
      <c r="L88" s="69"/>
      <c r="N88" s="378"/>
    </row>
    <row r="89" spans="1:14" ht="15" customHeight="1">
      <c r="A89" s="52"/>
      <c r="B89" s="24"/>
      <c r="C89" s="25"/>
      <c r="D89" s="82"/>
      <c r="E89" s="25"/>
      <c r="F89" s="26"/>
      <c r="G89" s="27"/>
      <c r="H89" s="24"/>
      <c r="I89" s="59"/>
      <c r="J89" s="138"/>
      <c r="K89" s="184"/>
      <c r="L89" s="62"/>
      <c r="N89" s="378"/>
    </row>
    <row r="90" spans="1:14" ht="15" customHeight="1">
      <c r="A90" s="53"/>
      <c r="B90" s="28"/>
      <c r="C90" s="72"/>
      <c r="D90" s="83"/>
      <c r="E90" s="29"/>
      <c r="F90" s="30"/>
      <c r="G90" s="31"/>
      <c r="H90" s="28"/>
      <c r="I90" s="66"/>
      <c r="J90" s="67"/>
      <c r="K90" s="183"/>
      <c r="L90" s="69"/>
      <c r="N90" s="378"/>
    </row>
    <row r="91" spans="1:14" ht="15" customHeight="1">
      <c r="A91" s="52"/>
      <c r="B91" s="24"/>
      <c r="C91" s="25"/>
      <c r="D91" s="82"/>
      <c r="E91" s="25"/>
      <c r="F91" s="26"/>
      <c r="G91" s="27"/>
      <c r="H91" s="24"/>
      <c r="I91" s="59"/>
      <c r="J91" s="138"/>
      <c r="K91" s="184"/>
      <c r="L91" s="62"/>
      <c r="N91" s="378"/>
    </row>
    <row r="92" spans="1:14" ht="15" customHeight="1">
      <c r="A92" s="53"/>
      <c r="B92" s="28"/>
      <c r="C92" s="72"/>
      <c r="D92" s="83"/>
      <c r="E92" s="29"/>
      <c r="F92" s="30"/>
      <c r="G92" s="31"/>
      <c r="H92" s="28"/>
      <c r="I92" s="66"/>
      <c r="J92" s="67"/>
      <c r="K92" s="183"/>
      <c r="L92" s="69"/>
      <c r="N92" s="378"/>
    </row>
    <row r="93" spans="1:14" ht="15" customHeight="1">
      <c r="A93" s="52"/>
      <c r="B93" s="24"/>
      <c r="C93" s="25"/>
      <c r="D93" s="82"/>
      <c r="E93" s="25"/>
      <c r="F93" s="26"/>
      <c r="G93" s="27"/>
      <c r="H93" s="24"/>
      <c r="I93" s="59"/>
      <c r="J93" s="138"/>
      <c r="K93" s="184"/>
      <c r="L93" s="62"/>
      <c r="N93" s="378"/>
    </row>
    <row r="94" spans="1:14" ht="15" customHeight="1">
      <c r="A94" s="53"/>
      <c r="B94" s="28"/>
      <c r="C94" s="72"/>
      <c r="D94" s="83"/>
      <c r="E94" s="29"/>
      <c r="F94" s="30"/>
      <c r="G94" s="31"/>
      <c r="H94" s="28"/>
      <c r="I94" s="66"/>
      <c r="J94" s="67"/>
      <c r="K94" s="183"/>
      <c r="L94" s="69"/>
      <c r="N94" s="378"/>
    </row>
    <row r="95" spans="1:14" ht="15" customHeight="1">
      <c r="A95" s="52"/>
      <c r="B95" s="24"/>
      <c r="C95" s="25"/>
      <c r="D95" s="82"/>
      <c r="E95" s="25"/>
      <c r="F95" s="26"/>
      <c r="G95" s="27"/>
      <c r="H95" s="24"/>
      <c r="I95" s="59"/>
      <c r="J95" s="138"/>
      <c r="K95" s="184"/>
      <c r="L95" s="62"/>
      <c r="N95" s="378"/>
    </row>
    <row r="96" spans="1:14" ht="15" customHeight="1">
      <c r="A96" s="53"/>
      <c r="B96" s="28"/>
      <c r="C96" s="72"/>
      <c r="D96" s="83"/>
      <c r="E96" s="29"/>
      <c r="F96" s="30"/>
      <c r="G96" s="31"/>
      <c r="H96" s="28"/>
      <c r="I96" s="66"/>
      <c r="J96" s="67"/>
      <c r="K96" s="183"/>
      <c r="L96" s="69"/>
      <c r="N96" s="378"/>
    </row>
    <row r="97" spans="1:14" ht="15" customHeight="1">
      <c r="A97" s="52"/>
      <c r="B97" s="24"/>
      <c r="C97" s="25"/>
      <c r="D97" s="82"/>
      <c r="E97" s="25"/>
      <c r="F97" s="26"/>
      <c r="G97" s="27"/>
      <c r="H97" s="24"/>
      <c r="I97" s="77"/>
      <c r="J97" s="138"/>
      <c r="K97" s="184"/>
      <c r="L97" s="62"/>
      <c r="N97" s="378"/>
    </row>
    <row r="98" spans="1:14" ht="15" customHeight="1">
      <c r="A98" s="53"/>
      <c r="B98" s="28" t="s">
        <v>1194</v>
      </c>
      <c r="C98" s="29" t="s">
        <v>702</v>
      </c>
      <c r="D98" s="83"/>
      <c r="E98" s="29"/>
      <c r="F98" s="30"/>
      <c r="G98" s="31"/>
      <c r="H98" s="28"/>
      <c r="I98" s="80"/>
      <c r="J98" s="67"/>
      <c r="K98" s="183"/>
      <c r="L98" s="69"/>
      <c r="N98" s="378"/>
    </row>
    <row r="99" spans="1:14" ht="15" customHeight="1">
      <c r="A99" s="52"/>
      <c r="B99" s="24"/>
      <c r="C99" s="25"/>
      <c r="D99" s="82"/>
      <c r="E99" s="25"/>
      <c r="F99" s="26"/>
      <c r="G99" s="27"/>
      <c r="H99" s="24"/>
      <c r="I99" s="59"/>
      <c r="J99" s="138"/>
      <c r="K99" s="61"/>
      <c r="L99" s="62"/>
      <c r="N99" s="378"/>
    </row>
    <row r="100" spans="1:14" ht="15" customHeight="1">
      <c r="A100" s="53"/>
      <c r="B100" s="28" t="s">
        <v>1195</v>
      </c>
      <c r="C100" s="72" t="s">
        <v>695</v>
      </c>
      <c r="D100" s="83"/>
      <c r="E100" s="29"/>
      <c r="F100" s="30"/>
      <c r="G100" s="31"/>
      <c r="H100" s="28"/>
      <c r="I100" s="66"/>
      <c r="J100" s="67"/>
      <c r="K100" s="68"/>
      <c r="L100" s="69"/>
      <c r="N100" s="378"/>
    </row>
    <row r="101" spans="1:14" ht="15" customHeight="1">
      <c r="A101" s="52"/>
      <c r="B101" s="151"/>
      <c r="C101" s="152"/>
      <c r="D101" s="166"/>
      <c r="E101" s="152"/>
      <c r="F101" s="155"/>
      <c r="G101" s="156"/>
      <c r="H101" s="151"/>
      <c r="I101" s="137"/>
      <c r="J101" s="138"/>
      <c r="K101" s="139"/>
      <c r="L101" s="62"/>
      <c r="N101" s="378"/>
    </row>
    <row r="102" spans="1:14" ht="15" customHeight="1">
      <c r="A102" s="53"/>
      <c r="B102" s="157"/>
      <c r="C102" s="158" t="s">
        <v>964</v>
      </c>
      <c r="D102" s="168"/>
      <c r="E102" s="169" t="s">
        <v>965</v>
      </c>
      <c r="F102" s="161"/>
      <c r="G102" s="162"/>
      <c r="H102" s="157" t="s">
        <v>271</v>
      </c>
      <c r="I102" s="147">
        <v>2</v>
      </c>
      <c r="J102" s="67"/>
      <c r="K102" s="149"/>
      <c r="L102" s="200"/>
      <c r="N102" s="378"/>
    </row>
    <row r="103" spans="1:14" ht="15" customHeight="1">
      <c r="A103" s="52"/>
      <c r="B103" s="24"/>
      <c r="C103" s="25"/>
      <c r="D103" s="82"/>
      <c r="E103" s="25"/>
      <c r="F103" s="26"/>
      <c r="G103" s="27"/>
      <c r="H103" s="24"/>
      <c r="I103" s="59"/>
      <c r="J103" s="138"/>
      <c r="K103" s="61"/>
      <c r="L103" s="62"/>
      <c r="N103" s="378"/>
    </row>
    <row r="104" spans="1:14" ht="15" customHeight="1">
      <c r="A104" s="53"/>
      <c r="B104" s="28"/>
      <c r="C104" s="72"/>
      <c r="D104" s="83"/>
      <c r="E104" s="29"/>
      <c r="F104" s="30"/>
      <c r="G104" s="31"/>
      <c r="H104" s="28"/>
      <c r="I104" s="66"/>
      <c r="J104" s="67"/>
      <c r="K104" s="68"/>
      <c r="L104" s="69"/>
      <c r="N104" s="378"/>
    </row>
    <row r="105" spans="1:14" ht="15" customHeight="1">
      <c r="A105" s="52"/>
      <c r="B105" s="24"/>
      <c r="C105" s="25"/>
      <c r="D105" s="82"/>
      <c r="E105" s="25"/>
      <c r="F105" s="26"/>
      <c r="G105" s="27"/>
      <c r="H105" s="24"/>
      <c r="I105" s="59"/>
      <c r="J105" s="138"/>
      <c r="K105" s="61"/>
      <c r="L105" s="62"/>
      <c r="N105" s="378"/>
    </row>
    <row r="106" spans="1:14" ht="15" customHeight="1">
      <c r="A106" s="53"/>
      <c r="B106" s="28"/>
      <c r="C106" s="72"/>
      <c r="D106" s="83"/>
      <c r="E106" s="29"/>
      <c r="F106" s="30"/>
      <c r="G106" s="31"/>
      <c r="H106" s="28"/>
      <c r="I106" s="66"/>
      <c r="J106" s="67"/>
      <c r="K106" s="68"/>
      <c r="L106" s="69"/>
      <c r="N106" s="378"/>
    </row>
    <row r="107" spans="1:14" ht="15" customHeight="1">
      <c r="A107" s="52"/>
      <c r="B107" s="24"/>
      <c r="C107" s="25"/>
      <c r="D107" s="82"/>
      <c r="E107" s="25"/>
      <c r="F107" s="26"/>
      <c r="G107" s="27"/>
      <c r="H107" s="24"/>
      <c r="I107" s="59"/>
      <c r="J107" s="138"/>
      <c r="K107" s="61"/>
      <c r="L107" s="62"/>
      <c r="N107" s="378"/>
    </row>
    <row r="108" spans="1:14" ht="15" customHeight="1">
      <c r="A108" s="53"/>
      <c r="B108" s="28"/>
      <c r="C108" s="72"/>
      <c r="D108" s="83"/>
      <c r="E108" s="29"/>
      <c r="F108" s="30"/>
      <c r="G108" s="31"/>
      <c r="H108" s="28"/>
      <c r="I108" s="66"/>
      <c r="J108" s="67"/>
      <c r="K108" s="68"/>
      <c r="L108" s="69"/>
      <c r="N108" s="378"/>
    </row>
    <row r="109" spans="1:14" ht="15" customHeight="1">
      <c r="A109" s="52"/>
      <c r="B109" s="24"/>
      <c r="C109" s="25"/>
      <c r="D109" s="82"/>
      <c r="E109" s="25"/>
      <c r="F109" s="26"/>
      <c r="G109" s="27"/>
      <c r="H109" s="24"/>
      <c r="I109" s="59"/>
      <c r="J109" s="138"/>
      <c r="K109" s="61"/>
      <c r="L109" s="62"/>
      <c r="N109" s="378"/>
    </row>
    <row r="110" spans="1:14" ht="15" customHeight="1">
      <c r="A110" s="53"/>
      <c r="B110" s="28"/>
      <c r="C110" s="72"/>
      <c r="D110" s="83"/>
      <c r="E110" s="29"/>
      <c r="F110" s="30"/>
      <c r="G110" s="31"/>
      <c r="H110" s="28"/>
      <c r="I110" s="66"/>
      <c r="J110" s="67"/>
      <c r="K110" s="68"/>
      <c r="L110" s="69"/>
      <c r="N110" s="378"/>
    </row>
    <row r="111" spans="1:14" ht="15" customHeight="1">
      <c r="A111" s="52"/>
      <c r="B111" s="24"/>
      <c r="C111" s="25"/>
      <c r="D111" s="82"/>
      <c r="E111" s="25"/>
      <c r="F111" s="26"/>
      <c r="G111" s="27"/>
      <c r="H111" s="24"/>
      <c r="I111" s="59"/>
      <c r="J111" s="138"/>
      <c r="K111" s="61"/>
      <c r="L111" s="62"/>
      <c r="N111" s="378"/>
    </row>
    <row r="112" spans="1:14" ht="15" customHeight="1">
      <c r="A112" s="53"/>
      <c r="B112" s="28"/>
      <c r="C112" s="72"/>
      <c r="D112" s="83"/>
      <c r="E112" s="29"/>
      <c r="F112" s="30"/>
      <c r="G112" s="31"/>
      <c r="H112" s="28"/>
      <c r="I112" s="66"/>
      <c r="J112" s="67"/>
      <c r="K112" s="68"/>
      <c r="L112" s="69"/>
      <c r="N112" s="378"/>
    </row>
    <row r="113" spans="1:14" ht="15" customHeight="1">
      <c r="A113" s="52"/>
      <c r="B113" s="24"/>
      <c r="C113" s="25"/>
      <c r="D113" s="82"/>
      <c r="E113" s="25"/>
      <c r="F113" s="26"/>
      <c r="G113" s="27"/>
      <c r="H113" s="24"/>
      <c r="I113" s="59"/>
      <c r="J113" s="138"/>
      <c r="K113" s="61"/>
      <c r="L113" s="62"/>
      <c r="N113" s="378"/>
    </row>
    <row r="114" spans="1:14" ht="15" customHeight="1">
      <c r="A114" s="53"/>
      <c r="B114" s="28"/>
      <c r="C114" s="72"/>
      <c r="D114" s="83"/>
      <c r="E114" s="29"/>
      <c r="F114" s="30"/>
      <c r="G114" s="31"/>
      <c r="H114" s="28"/>
      <c r="I114" s="66"/>
      <c r="J114" s="67"/>
      <c r="K114" s="68"/>
      <c r="L114" s="69"/>
      <c r="N114" s="378"/>
    </row>
    <row r="115" spans="1:14" ht="15" customHeight="1">
      <c r="A115" s="52"/>
      <c r="B115" s="24"/>
      <c r="C115" s="25"/>
      <c r="D115" s="82"/>
      <c r="E115" s="25"/>
      <c r="F115" s="26"/>
      <c r="G115" s="27"/>
      <c r="H115" s="24"/>
      <c r="I115" s="59"/>
      <c r="J115" s="138"/>
      <c r="K115" s="61"/>
      <c r="L115" s="62"/>
      <c r="N115" s="378"/>
    </row>
    <row r="116" spans="1:14" ht="15" customHeight="1">
      <c r="A116" s="53"/>
      <c r="B116" s="28"/>
      <c r="C116" s="72"/>
      <c r="D116" s="83"/>
      <c r="E116" s="29"/>
      <c r="F116" s="30"/>
      <c r="G116" s="31"/>
      <c r="H116" s="28"/>
      <c r="I116" s="66"/>
      <c r="J116" s="67"/>
      <c r="K116" s="68"/>
      <c r="L116" s="69"/>
      <c r="N116" s="378"/>
    </row>
    <row r="117" spans="1:14" ht="15" customHeight="1">
      <c r="A117" s="52"/>
      <c r="B117" s="24"/>
      <c r="C117" s="25"/>
      <c r="D117" s="82"/>
      <c r="E117" s="25"/>
      <c r="F117" s="26"/>
      <c r="G117" s="27"/>
      <c r="H117" s="24"/>
      <c r="I117" s="59"/>
      <c r="J117" s="138"/>
      <c r="K117" s="61"/>
      <c r="L117" s="62"/>
      <c r="N117" s="378"/>
    </row>
    <row r="118" spans="1:14" ht="15" customHeight="1">
      <c r="A118" s="53"/>
      <c r="B118" s="28"/>
      <c r="C118" s="72"/>
      <c r="D118" s="83"/>
      <c r="E118" s="29"/>
      <c r="F118" s="30"/>
      <c r="G118" s="31"/>
      <c r="H118" s="28"/>
      <c r="I118" s="66"/>
      <c r="J118" s="67"/>
      <c r="K118" s="68"/>
      <c r="L118" s="69"/>
      <c r="N118" s="378"/>
    </row>
    <row r="119" spans="1:14" ht="15" customHeight="1">
      <c r="A119" s="52"/>
      <c r="B119" s="24"/>
      <c r="C119" s="25"/>
      <c r="D119" s="82"/>
      <c r="E119" s="25"/>
      <c r="F119" s="26"/>
      <c r="G119" s="27"/>
      <c r="H119" s="24"/>
      <c r="I119" s="59"/>
      <c r="J119" s="138"/>
      <c r="K119" s="61"/>
      <c r="L119" s="62"/>
      <c r="N119" s="378"/>
    </row>
    <row r="120" spans="1:14" ht="15" customHeight="1">
      <c r="A120" s="53"/>
      <c r="B120" s="28"/>
      <c r="C120" s="72"/>
      <c r="D120" s="83"/>
      <c r="E120" s="29"/>
      <c r="F120" s="30"/>
      <c r="G120" s="31"/>
      <c r="H120" s="28"/>
      <c r="I120" s="66"/>
      <c r="J120" s="67"/>
      <c r="K120" s="68"/>
      <c r="L120" s="69"/>
      <c r="N120" s="378"/>
    </row>
    <row r="121" spans="1:14" ht="15" customHeight="1">
      <c r="A121" s="52"/>
      <c r="B121" s="24"/>
      <c r="C121" s="25"/>
      <c r="D121" s="82"/>
      <c r="E121" s="25"/>
      <c r="F121" s="26"/>
      <c r="G121" s="27"/>
      <c r="H121" s="24"/>
      <c r="I121" s="59"/>
      <c r="J121" s="138"/>
      <c r="K121" s="61"/>
      <c r="L121" s="62"/>
      <c r="N121" s="378"/>
    </row>
    <row r="122" spans="1:14" ht="15" customHeight="1">
      <c r="A122" s="53"/>
      <c r="B122" s="28"/>
      <c r="C122" s="72"/>
      <c r="D122" s="83"/>
      <c r="E122" s="29"/>
      <c r="F122" s="30"/>
      <c r="G122" s="31"/>
      <c r="H122" s="28"/>
      <c r="I122" s="66"/>
      <c r="J122" s="67"/>
      <c r="K122" s="68"/>
      <c r="L122" s="69"/>
      <c r="N122" s="378"/>
    </row>
    <row r="123" spans="1:14" ht="15" customHeight="1">
      <c r="A123" s="52"/>
      <c r="B123" s="24"/>
      <c r="C123" s="25"/>
      <c r="D123" s="82"/>
      <c r="E123" s="25"/>
      <c r="F123" s="26"/>
      <c r="G123" s="27"/>
      <c r="H123" s="24"/>
      <c r="I123" s="59"/>
      <c r="J123" s="138"/>
      <c r="K123" s="61"/>
      <c r="L123" s="62"/>
      <c r="N123" s="378"/>
    </row>
    <row r="124" spans="1:14" ht="15" customHeight="1">
      <c r="A124" s="53"/>
      <c r="B124" s="28"/>
      <c r="C124" s="72"/>
      <c r="D124" s="83"/>
      <c r="E124" s="29"/>
      <c r="F124" s="30"/>
      <c r="G124" s="31"/>
      <c r="H124" s="28"/>
      <c r="I124" s="66"/>
      <c r="J124" s="67"/>
      <c r="K124" s="68"/>
      <c r="L124" s="69"/>
      <c r="N124" s="378"/>
    </row>
    <row r="125" spans="1:14" ht="15" customHeight="1">
      <c r="A125" s="52"/>
      <c r="B125" s="24"/>
      <c r="C125" s="25"/>
      <c r="D125" s="82"/>
      <c r="E125" s="25"/>
      <c r="F125" s="26"/>
      <c r="G125" s="27"/>
      <c r="H125" s="24"/>
      <c r="I125" s="59"/>
      <c r="J125" s="138"/>
      <c r="K125" s="61"/>
      <c r="L125" s="62"/>
      <c r="N125" s="378"/>
    </row>
    <row r="126" spans="1:14" ht="15" customHeight="1">
      <c r="A126" s="53"/>
      <c r="B126" s="28"/>
      <c r="C126" s="72"/>
      <c r="D126" s="83"/>
      <c r="E126" s="29"/>
      <c r="F126" s="30"/>
      <c r="G126" s="31"/>
      <c r="H126" s="28"/>
      <c r="I126" s="66"/>
      <c r="J126" s="67"/>
      <c r="K126" s="68"/>
      <c r="L126" s="69"/>
      <c r="N126" s="378"/>
    </row>
    <row r="127" spans="1:14" ht="15" customHeight="1">
      <c r="A127" s="52"/>
      <c r="B127" s="24"/>
      <c r="C127" s="25"/>
      <c r="D127" s="82"/>
      <c r="E127" s="25"/>
      <c r="F127" s="26"/>
      <c r="G127" s="27"/>
      <c r="H127" s="24"/>
      <c r="I127" s="59"/>
      <c r="J127" s="138"/>
      <c r="K127" s="61"/>
      <c r="L127" s="62"/>
      <c r="N127" s="378"/>
    </row>
    <row r="128" spans="1:14" ht="15" customHeight="1">
      <c r="A128" s="53"/>
      <c r="B128" s="28"/>
      <c r="C128" s="72"/>
      <c r="D128" s="83"/>
      <c r="E128" s="29"/>
      <c r="F128" s="30"/>
      <c r="G128" s="31"/>
      <c r="H128" s="28"/>
      <c r="I128" s="66"/>
      <c r="J128" s="67"/>
      <c r="K128" s="68"/>
      <c r="L128" s="69"/>
      <c r="N128" s="378"/>
    </row>
    <row r="129" spans="1:14" ht="15" customHeight="1">
      <c r="A129" s="52"/>
      <c r="B129" s="24"/>
      <c r="C129" s="25"/>
      <c r="D129" s="82"/>
      <c r="E129" s="25"/>
      <c r="F129" s="26"/>
      <c r="G129" s="27"/>
      <c r="H129" s="24"/>
      <c r="I129" s="77"/>
      <c r="J129" s="138"/>
      <c r="K129" s="61"/>
      <c r="L129" s="62"/>
      <c r="N129" s="378"/>
    </row>
    <row r="130" spans="1:14" ht="15" customHeight="1">
      <c r="A130" s="53"/>
      <c r="B130" s="28" t="s">
        <v>1195</v>
      </c>
      <c r="C130" s="29" t="s">
        <v>702</v>
      </c>
      <c r="D130" s="84"/>
      <c r="E130" s="29"/>
      <c r="F130" s="30"/>
      <c r="G130" s="31"/>
      <c r="H130" s="28"/>
      <c r="I130" s="80"/>
      <c r="J130" s="67"/>
      <c r="K130" s="183"/>
      <c r="L130" s="69"/>
      <c r="N130" s="378"/>
    </row>
  </sheetData>
  <mergeCells count="8">
    <mergeCell ref="K1:K2"/>
    <mergeCell ref="L1:L2"/>
    <mergeCell ref="B1:D2"/>
    <mergeCell ref="E1:E2"/>
    <mergeCell ref="G1:G2"/>
    <mergeCell ref="H1:H2"/>
    <mergeCell ref="I1:I2"/>
    <mergeCell ref="J1:J2"/>
  </mergeCells>
  <phoneticPr fontId="2"/>
  <conditionalFormatting sqref="A3:A130">
    <cfRule type="cellIs" dxfId="285" priority="89" stopIfTrue="1" operator="between">
      <formula>0.9999</formula>
      <formula>1.0001</formula>
    </cfRule>
  </conditionalFormatting>
  <conditionalFormatting sqref="J8:K8">
    <cfRule type="expression" dxfId="284" priority="38" stopIfTrue="1">
      <formula>ISERROR(J8)</formula>
    </cfRule>
  </conditionalFormatting>
  <conditionalFormatting sqref="J10:K10">
    <cfRule type="expression" dxfId="283" priority="37" stopIfTrue="1">
      <formula>ISERROR(J10)</formula>
    </cfRule>
  </conditionalFormatting>
  <conditionalFormatting sqref="J12:K12">
    <cfRule type="expression" dxfId="282" priority="36" stopIfTrue="1">
      <formula>ISERROR(J12)</formula>
    </cfRule>
  </conditionalFormatting>
  <conditionalFormatting sqref="J14:K14">
    <cfRule type="expression" dxfId="281" priority="35" stopIfTrue="1">
      <formula>ISERROR(J14)</formula>
    </cfRule>
  </conditionalFormatting>
  <conditionalFormatting sqref="J16:K16">
    <cfRule type="expression" dxfId="280" priority="34" stopIfTrue="1">
      <formula>ISERROR(J16)</formula>
    </cfRule>
  </conditionalFormatting>
  <conditionalFormatting sqref="J18:K18">
    <cfRule type="expression" dxfId="279" priority="33" stopIfTrue="1">
      <formula>ISERROR(J18)</formula>
    </cfRule>
  </conditionalFormatting>
  <conditionalFormatting sqref="J20:K20">
    <cfRule type="expression" dxfId="278" priority="32" stopIfTrue="1">
      <formula>ISERROR(J20)</formula>
    </cfRule>
  </conditionalFormatting>
  <conditionalFormatting sqref="J22:K22">
    <cfRule type="expression" dxfId="277" priority="31" stopIfTrue="1">
      <formula>ISERROR(J22)</formula>
    </cfRule>
  </conditionalFormatting>
  <conditionalFormatting sqref="J24:K24">
    <cfRule type="expression" dxfId="276" priority="30" stopIfTrue="1">
      <formula>ISERROR(J24)</formula>
    </cfRule>
  </conditionalFormatting>
  <conditionalFormatting sqref="J26:K26">
    <cfRule type="expression" dxfId="275" priority="29" stopIfTrue="1">
      <formula>ISERROR(J26)</formula>
    </cfRule>
  </conditionalFormatting>
  <conditionalFormatting sqref="J28:K28">
    <cfRule type="expression" dxfId="274" priority="28" stopIfTrue="1">
      <formula>ISERROR(J28)</formula>
    </cfRule>
  </conditionalFormatting>
  <conditionalFormatting sqref="J30:K30">
    <cfRule type="expression" dxfId="273" priority="27" stopIfTrue="1">
      <formula>ISERROR(J30)</formula>
    </cfRule>
  </conditionalFormatting>
  <conditionalFormatting sqref="J32:K32">
    <cfRule type="expression" dxfId="272" priority="26" stopIfTrue="1">
      <formula>ISERROR(J32)</formula>
    </cfRule>
  </conditionalFormatting>
  <conditionalFormatting sqref="J36:K36">
    <cfRule type="expression" dxfId="271" priority="85"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cfRule type="expression" dxfId="270" priority="5" stopIfTrue="1">
      <formula>ISERROR(J38)</formula>
    </cfRule>
  </conditionalFormatting>
  <conditionalFormatting sqref="J11:L11">
    <cfRule type="expression" dxfId="269" priority="46" stopIfTrue="1">
      <formula>ISERROR(J11)</formula>
    </cfRule>
  </conditionalFormatting>
  <conditionalFormatting sqref="K6">
    <cfRule type="expression" dxfId="268" priority="104" stopIfTrue="1">
      <formula>ISERROR(K6)</formula>
    </cfRule>
  </conditionalFormatting>
  <conditionalFormatting sqref="K34">
    <cfRule type="expression" dxfId="267" priority="25" stopIfTrue="1">
      <formula>ISERROR(K34)</formula>
    </cfRule>
  </conditionalFormatting>
  <conditionalFormatting sqref="K39:L39">
    <cfRule type="expression" dxfId="266" priority="3" stopIfTrue="1">
      <formula>ISERROR(K39)</formula>
    </cfRule>
  </conditionalFormatting>
  <conditionalFormatting sqref="L5">
    <cfRule type="expression" dxfId="265" priority="103" stopIfTrue="1">
      <formula>ISERROR(L5)</formula>
    </cfRule>
  </conditionalFormatting>
  <conditionalFormatting sqref="L7">
    <cfRule type="expression" dxfId="264" priority="88" stopIfTrue="1">
      <formula>ISERROR(L7)</formula>
    </cfRule>
  </conditionalFormatting>
  <conditionalFormatting sqref="L9">
    <cfRule type="expression" dxfId="263" priority="87" stopIfTrue="1">
      <formula>ISERROR(L9)</formula>
    </cfRule>
  </conditionalFormatting>
  <conditionalFormatting sqref="L13">
    <cfRule type="expression" dxfId="262" priority="91" stopIfTrue="1">
      <formula>ISERROR(L13)</formula>
    </cfRule>
  </conditionalFormatting>
  <conditionalFormatting sqref="L15">
    <cfRule type="expression" dxfId="261" priority="98" stopIfTrue="1">
      <formula>ISERROR(L15)</formula>
    </cfRule>
  </conditionalFormatting>
  <conditionalFormatting sqref="L17">
    <cfRule type="expression" dxfId="260" priority="97" stopIfTrue="1">
      <formula>ISERROR(L17)</formula>
    </cfRule>
  </conditionalFormatting>
  <conditionalFormatting sqref="L19">
    <cfRule type="expression" dxfId="259" priority="86" stopIfTrue="1">
      <formula>ISERROR(L19)</formula>
    </cfRule>
  </conditionalFormatting>
  <conditionalFormatting sqref="L21 L23 L25 L27 L29 L31 L35 L41 L43 L45 L47 L49 L51 L53 L55 L57 L59 L61 L63 K67:L67 L81 L83 L85 L87 L89 L91 L93 K95:L95 L99 L103 L105 L107 L109 L111 L113 L115 L117 L119 L121 L123 L125 L127">
    <cfRule type="expression" dxfId="258" priority="105" stopIfTrue="1">
      <formula>ISERROR(K21)</formula>
    </cfRule>
  </conditionalFormatting>
  <conditionalFormatting sqref="L37">
    <cfRule type="expression" dxfId="257" priority="4" stopIfTrue="1">
      <formula>ISERROR(L37)</formula>
    </cfRule>
  </conditionalFormatting>
  <conditionalFormatting sqref="L69 L71 L73 L75 L77">
    <cfRule type="expression" dxfId="256" priority="2" stopIfTrue="1">
      <formula>ISERROR(L69)</formula>
    </cfRule>
  </conditionalFormatting>
  <conditionalFormatting sqref="L79">
    <cfRule type="expression" dxfId="255" priority="20" stopIfTrue="1">
      <formula>ISERROR(L79)</formula>
    </cfRule>
  </conditionalFormatting>
  <conditionalFormatting sqref="L101">
    <cfRule type="expression" dxfId="254" priority="1" stopIfTrue="1">
      <formula>ISERROR(L101)</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3" manualBreakCount="3">
    <brk id="34" min="1" max="11" man="1"/>
    <brk id="66" min="1" max="11" man="1"/>
    <brk id="98" min="1" max="11"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3C96F-E93C-4ED7-A526-DACB933C0B1E}">
  <dimension ref="A1:P98"/>
  <sheetViews>
    <sheetView showGridLines="0" showZeros="0" view="pageBreakPreview" zoomScale="87" zoomScaleNormal="80" zoomScaleSheetLayoutView="87" workbookViewId="0">
      <pane ySplit="4" topLeftCell="A5" activePane="bottomLeft" state="frozenSplit"/>
      <selection activeCell="H32" sqref="H32"/>
      <selection pane="bottomLeft" activeCell="S91" sqref="S91"/>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74</v>
      </c>
      <c r="C4" s="85" t="s">
        <v>90</v>
      </c>
      <c r="D4" s="30"/>
      <c r="E4" s="29" t="s">
        <v>91</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72" t="s">
        <v>1196</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74</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28" t="s">
        <v>1197</v>
      </c>
      <c r="C36" s="72" t="s">
        <v>692</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72" t="s">
        <v>869</v>
      </c>
      <c r="D38" s="83"/>
      <c r="E38" s="29" t="s">
        <v>871</v>
      </c>
      <c r="F38" s="30"/>
      <c r="G38" s="31"/>
      <c r="H38" s="28" t="s">
        <v>271</v>
      </c>
      <c r="I38" s="66">
        <v>4</v>
      </c>
      <c r="J38" s="67"/>
      <c r="K38" s="68"/>
      <c r="L38" s="200"/>
      <c r="N38" s="378"/>
    </row>
    <row r="39" spans="1:14" ht="15" customHeight="1">
      <c r="A39" s="52"/>
      <c r="B39" s="24"/>
      <c r="C39" s="25"/>
      <c r="D39" s="82"/>
      <c r="E39" s="25"/>
      <c r="F39" s="26"/>
      <c r="G39" s="27"/>
      <c r="H39" s="24"/>
      <c r="I39" s="59"/>
      <c r="J39" s="138"/>
      <c r="K39" s="184"/>
      <c r="L39" s="62"/>
      <c r="N39" s="378"/>
    </row>
    <row r="40" spans="1:14" ht="15" customHeight="1">
      <c r="A40" s="53"/>
      <c r="B40" s="28"/>
      <c r="C40" s="72" t="s">
        <v>893</v>
      </c>
      <c r="D40" s="83"/>
      <c r="E40" s="29" t="s">
        <v>894</v>
      </c>
      <c r="F40" s="30"/>
      <c r="G40" s="31"/>
      <c r="H40" s="28" t="s">
        <v>895</v>
      </c>
      <c r="I40" s="66">
        <v>1</v>
      </c>
      <c r="J40" s="67"/>
      <c r="K40" s="183"/>
      <c r="L40" s="200"/>
      <c r="N40" s="378"/>
    </row>
    <row r="41" spans="1:14" ht="15" customHeight="1">
      <c r="A41" s="52"/>
      <c r="B41" s="24"/>
      <c r="C41" s="25"/>
      <c r="D41" s="82"/>
      <c r="E41" s="25" t="s">
        <v>1198</v>
      </c>
      <c r="F41" s="26"/>
      <c r="G41" s="27"/>
      <c r="H41" s="24"/>
      <c r="I41" s="59"/>
      <c r="J41" s="138"/>
      <c r="K41" s="61"/>
      <c r="L41" s="62"/>
      <c r="N41" s="378"/>
    </row>
    <row r="42" spans="1:14" ht="15" customHeight="1">
      <c r="A42" s="53"/>
      <c r="B42" s="28"/>
      <c r="C42" s="72" t="s">
        <v>893</v>
      </c>
      <c r="D42" s="83"/>
      <c r="E42" s="29" t="s">
        <v>900</v>
      </c>
      <c r="F42" s="30"/>
      <c r="G42" s="31"/>
      <c r="H42" s="28" t="s">
        <v>895</v>
      </c>
      <c r="I42" s="66">
        <v>1</v>
      </c>
      <c r="J42" s="67"/>
      <c r="K42" s="68"/>
      <c r="L42" s="200"/>
      <c r="N42" s="378"/>
    </row>
    <row r="43" spans="1:14" ht="15" customHeight="1">
      <c r="A43" s="52"/>
      <c r="B43" s="24"/>
      <c r="C43" s="25"/>
      <c r="D43" s="82"/>
      <c r="E43" s="25"/>
      <c r="F43" s="26"/>
      <c r="G43" s="27"/>
      <c r="H43" s="24"/>
      <c r="I43" s="59"/>
      <c r="J43" s="138"/>
      <c r="K43" s="61"/>
      <c r="L43" s="62"/>
      <c r="N43" s="378"/>
    </row>
    <row r="44" spans="1:14" ht="15" customHeight="1">
      <c r="A44" s="53"/>
      <c r="B44" s="28"/>
      <c r="C44" s="72" t="s">
        <v>906</v>
      </c>
      <c r="D44" s="83"/>
      <c r="E44" s="29" t="s">
        <v>907</v>
      </c>
      <c r="F44" s="30"/>
      <c r="G44" s="31"/>
      <c r="H44" s="28" t="s">
        <v>895</v>
      </c>
      <c r="I44" s="66">
        <v>3</v>
      </c>
      <c r="J44" s="67"/>
      <c r="K44" s="68"/>
      <c r="L44" s="200"/>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184"/>
      <c r="L65" s="62"/>
      <c r="N65" s="378"/>
    </row>
    <row r="66" spans="1:14" ht="15" customHeight="1">
      <c r="A66" s="53"/>
      <c r="B66" s="28" t="s">
        <v>1197</v>
      </c>
      <c r="C66" s="29" t="s">
        <v>702</v>
      </c>
      <c r="D66" s="83"/>
      <c r="E66" s="29"/>
      <c r="F66" s="30"/>
      <c r="G66" s="31"/>
      <c r="H66" s="28"/>
      <c r="I66" s="80"/>
      <c r="J66" s="67"/>
      <c r="K66" s="183"/>
      <c r="L66" s="69"/>
      <c r="N66" s="378"/>
    </row>
    <row r="67" spans="1:14" ht="15" customHeight="1">
      <c r="A67" s="52"/>
      <c r="B67" s="24"/>
      <c r="C67" s="25"/>
      <c r="D67" s="82"/>
      <c r="E67" s="25"/>
      <c r="F67" s="26"/>
      <c r="G67" s="27"/>
      <c r="H67" s="24"/>
      <c r="I67" s="59"/>
      <c r="J67" s="138"/>
      <c r="K67" s="61"/>
      <c r="L67" s="62"/>
      <c r="N67" s="378"/>
    </row>
    <row r="68" spans="1:14" ht="15" customHeight="1">
      <c r="A68" s="53"/>
      <c r="B68" s="28" t="s">
        <v>1199</v>
      </c>
      <c r="C68" s="72" t="s">
        <v>1196</v>
      </c>
      <c r="D68" s="83"/>
      <c r="E68" s="29"/>
      <c r="F68" s="30"/>
      <c r="G68" s="31"/>
      <c r="H68" s="28"/>
      <c r="I68" s="66"/>
      <c r="J68" s="67"/>
      <c r="K68" s="68"/>
      <c r="L68" s="69"/>
      <c r="N68" s="378"/>
    </row>
    <row r="69" spans="1:14" ht="15" customHeight="1">
      <c r="A69" s="52"/>
      <c r="B69" s="24"/>
      <c r="C69" s="25"/>
      <c r="D69" s="82"/>
      <c r="E69" s="25"/>
      <c r="F69" s="26"/>
      <c r="G69" s="27"/>
      <c r="H69" s="24"/>
      <c r="I69" s="59"/>
      <c r="J69" s="138"/>
      <c r="K69" s="139"/>
      <c r="L69" s="62"/>
      <c r="N69" s="378"/>
    </row>
    <row r="70" spans="1:14" ht="15" customHeight="1">
      <c r="A70" s="53"/>
      <c r="B70" s="28"/>
      <c r="C70" s="72" t="s">
        <v>1200</v>
      </c>
      <c r="D70" s="83"/>
      <c r="E70" s="29"/>
      <c r="F70" s="30"/>
      <c r="G70" s="31"/>
      <c r="H70" s="28" t="s">
        <v>706</v>
      </c>
      <c r="I70" s="66">
        <v>1</v>
      </c>
      <c r="J70" s="67"/>
      <c r="K70" s="149"/>
      <c r="L70" s="200"/>
      <c r="N70" s="378"/>
    </row>
    <row r="71" spans="1:14" ht="15" customHeight="1">
      <c r="A71" s="52"/>
      <c r="B71" s="24"/>
      <c r="C71" s="25"/>
      <c r="D71" s="82"/>
      <c r="E71" s="25"/>
      <c r="F71" s="26"/>
      <c r="G71" s="27"/>
      <c r="H71" s="24"/>
      <c r="I71" s="59"/>
      <c r="J71" s="138"/>
      <c r="K71" s="61"/>
      <c r="L71" s="62"/>
      <c r="N71" s="378"/>
    </row>
    <row r="72" spans="1:14" ht="15" customHeight="1">
      <c r="A72" s="53"/>
      <c r="B72" s="28"/>
      <c r="C72" s="72" t="s">
        <v>1201</v>
      </c>
      <c r="D72" s="83"/>
      <c r="E72" s="29" t="s">
        <v>1202</v>
      </c>
      <c r="F72" s="30"/>
      <c r="G72" s="31"/>
      <c r="H72" s="28" t="s">
        <v>271</v>
      </c>
      <c r="I72" s="66">
        <v>2</v>
      </c>
      <c r="J72" s="67"/>
      <c r="K72" s="68"/>
      <c r="L72" s="200"/>
      <c r="N72" s="378"/>
    </row>
    <row r="73" spans="1:14" ht="15" customHeight="1">
      <c r="A73" s="52"/>
      <c r="B73" s="24"/>
      <c r="C73" s="25"/>
      <c r="D73" s="82"/>
      <c r="E73" s="25"/>
      <c r="F73" s="26"/>
      <c r="G73" s="27"/>
      <c r="H73" s="24"/>
      <c r="I73" s="59"/>
      <c r="J73" s="138"/>
      <c r="K73" s="61"/>
      <c r="L73" s="62"/>
      <c r="N73" s="378"/>
    </row>
    <row r="74" spans="1:14" ht="15" customHeight="1">
      <c r="A74" s="53"/>
      <c r="B74" s="28"/>
      <c r="C74" s="72" t="s">
        <v>964</v>
      </c>
      <c r="D74" s="83"/>
      <c r="E74" s="29" t="s">
        <v>1203</v>
      </c>
      <c r="F74" s="30"/>
      <c r="G74" s="31"/>
      <c r="H74" s="28" t="s">
        <v>271</v>
      </c>
      <c r="I74" s="66">
        <v>2</v>
      </c>
      <c r="J74" s="67"/>
      <c r="K74" s="68"/>
      <c r="L74" s="200"/>
      <c r="N74" s="378"/>
    </row>
    <row r="75" spans="1:14" ht="15" customHeight="1">
      <c r="A75" s="52"/>
      <c r="B75" s="24"/>
      <c r="C75" s="25"/>
      <c r="D75" s="82"/>
      <c r="E75" s="25"/>
      <c r="F75" s="26"/>
      <c r="G75" s="27"/>
      <c r="H75" s="24"/>
      <c r="I75" s="59"/>
      <c r="J75" s="138"/>
      <c r="K75" s="61"/>
      <c r="L75" s="62"/>
      <c r="N75" s="378"/>
    </row>
    <row r="76" spans="1:14" ht="15" customHeight="1">
      <c r="A76" s="53"/>
      <c r="B76" s="28"/>
      <c r="C76" s="72"/>
      <c r="D76" s="83"/>
      <c r="E76" s="29"/>
      <c r="F76" s="30"/>
      <c r="G76" s="31"/>
      <c r="H76" s="28"/>
      <c r="I76" s="66"/>
      <c r="J76" s="67"/>
      <c r="K76" s="68"/>
      <c r="L76" s="69"/>
      <c r="N76" s="378"/>
    </row>
    <row r="77" spans="1:14" ht="15" customHeight="1">
      <c r="A77" s="52"/>
      <c r="B77" s="24"/>
      <c r="C77" s="25"/>
      <c r="D77" s="82"/>
      <c r="E77" s="25"/>
      <c r="F77" s="26"/>
      <c r="G77" s="27"/>
      <c r="H77" s="24"/>
      <c r="I77" s="59"/>
      <c r="J77" s="138"/>
      <c r="K77" s="61"/>
      <c r="L77" s="62"/>
      <c r="N77" s="378"/>
    </row>
    <row r="78" spans="1:14" ht="15" customHeight="1">
      <c r="A78" s="53"/>
      <c r="B78" s="28"/>
      <c r="C78" s="72"/>
      <c r="D78" s="83"/>
      <c r="E78" s="29"/>
      <c r="F78" s="30"/>
      <c r="G78" s="31"/>
      <c r="H78" s="28"/>
      <c r="I78" s="66"/>
      <c r="J78" s="67"/>
      <c r="K78" s="68"/>
      <c r="L78" s="69"/>
      <c r="N78" s="378"/>
    </row>
    <row r="79" spans="1:14" ht="15" customHeight="1">
      <c r="A79" s="52"/>
      <c r="B79" s="24"/>
      <c r="C79" s="25"/>
      <c r="D79" s="82"/>
      <c r="E79" s="25"/>
      <c r="F79" s="26"/>
      <c r="G79" s="27"/>
      <c r="H79" s="24"/>
      <c r="I79" s="59"/>
      <c r="J79" s="138"/>
      <c r="K79" s="61"/>
      <c r="L79" s="62"/>
      <c r="N79" s="378"/>
    </row>
    <row r="80" spans="1:14" ht="15" customHeight="1">
      <c r="A80" s="53"/>
      <c r="B80" s="28"/>
      <c r="C80" s="72"/>
      <c r="D80" s="83"/>
      <c r="E80" s="29"/>
      <c r="F80" s="30"/>
      <c r="G80" s="31"/>
      <c r="H80" s="28"/>
      <c r="I80" s="66"/>
      <c r="J80" s="67"/>
      <c r="K80" s="68"/>
      <c r="L80" s="69"/>
      <c r="N80" s="378"/>
    </row>
    <row r="81" spans="1:14" ht="15" customHeight="1">
      <c r="A81" s="52"/>
      <c r="B81" s="24"/>
      <c r="C81" s="25"/>
      <c r="D81" s="82"/>
      <c r="E81" s="25"/>
      <c r="F81" s="26"/>
      <c r="G81" s="27"/>
      <c r="H81" s="24"/>
      <c r="I81" s="59"/>
      <c r="J81" s="138"/>
      <c r="K81" s="61"/>
      <c r="L81" s="62"/>
      <c r="N81" s="378"/>
    </row>
    <row r="82" spans="1:14" ht="15" customHeight="1">
      <c r="A82" s="53"/>
      <c r="B82" s="28"/>
      <c r="C82" s="72"/>
      <c r="D82" s="83"/>
      <c r="E82" s="29"/>
      <c r="F82" s="30"/>
      <c r="G82" s="31"/>
      <c r="H82" s="28"/>
      <c r="I82" s="66"/>
      <c r="J82" s="67"/>
      <c r="K82" s="68"/>
      <c r="L82" s="69"/>
      <c r="N82" s="378"/>
    </row>
    <row r="83" spans="1:14" ht="15" customHeight="1">
      <c r="A83" s="52"/>
      <c r="B83" s="24"/>
      <c r="C83" s="25"/>
      <c r="D83" s="82"/>
      <c r="E83" s="25"/>
      <c r="F83" s="26"/>
      <c r="G83" s="27"/>
      <c r="H83" s="24"/>
      <c r="I83" s="59"/>
      <c r="J83" s="138"/>
      <c r="K83" s="61"/>
      <c r="L83" s="62"/>
      <c r="N83" s="378"/>
    </row>
    <row r="84" spans="1:14" ht="15" customHeight="1">
      <c r="A84" s="53"/>
      <c r="B84" s="28"/>
      <c r="C84" s="72"/>
      <c r="D84" s="83"/>
      <c r="E84" s="29"/>
      <c r="F84" s="30"/>
      <c r="G84" s="31"/>
      <c r="H84" s="28"/>
      <c r="I84" s="66"/>
      <c r="J84" s="67"/>
      <c r="K84" s="68"/>
      <c r="L84" s="69"/>
      <c r="N84" s="378"/>
    </row>
    <row r="85" spans="1:14" ht="15" customHeight="1">
      <c r="A85" s="52"/>
      <c r="B85" s="24"/>
      <c r="C85" s="25"/>
      <c r="D85" s="82"/>
      <c r="E85" s="25"/>
      <c r="F85" s="26"/>
      <c r="G85" s="27"/>
      <c r="H85" s="24"/>
      <c r="I85" s="59"/>
      <c r="J85" s="138"/>
      <c r="K85" s="61"/>
      <c r="L85" s="62"/>
      <c r="N85" s="378"/>
    </row>
    <row r="86" spans="1:14" ht="15" customHeight="1">
      <c r="A86" s="53"/>
      <c r="B86" s="28"/>
      <c r="C86" s="72"/>
      <c r="D86" s="83"/>
      <c r="E86" s="29"/>
      <c r="F86" s="30"/>
      <c r="G86" s="31"/>
      <c r="H86" s="28"/>
      <c r="I86" s="66"/>
      <c r="J86" s="67"/>
      <c r="K86" s="68"/>
      <c r="L86" s="69"/>
      <c r="N86" s="378"/>
    </row>
    <row r="87" spans="1:14" ht="15" customHeight="1">
      <c r="A87" s="52"/>
      <c r="B87" s="24"/>
      <c r="C87" s="25"/>
      <c r="D87" s="82"/>
      <c r="E87" s="25"/>
      <c r="F87" s="26"/>
      <c r="G87" s="27"/>
      <c r="H87" s="24"/>
      <c r="I87" s="59"/>
      <c r="J87" s="138"/>
      <c r="K87" s="61"/>
      <c r="L87" s="62"/>
      <c r="N87" s="378"/>
    </row>
    <row r="88" spans="1:14" ht="15" customHeight="1">
      <c r="A88" s="53"/>
      <c r="B88" s="28"/>
      <c r="C88" s="72"/>
      <c r="D88" s="83"/>
      <c r="E88" s="29"/>
      <c r="F88" s="30"/>
      <c r="G88" s="31"/>
      <c r="H88" s="28"/>
      <c r="I88" s="66"/>
      <c r="J88" s="67"/>
      <c r="K88" s="68"/>
      <c r="L88" s="69"/>
      <c r="N88" s="378"/>
    </row>
    <row r="89" spans="1:14" ht="15" customHeight="1">
      <c r="A89" s="52"/>
      <c r="B89" s="24"/>
      <c r="C89" s="25"/>
      <c r="D89" s="82"/>
      <c r="E89" s="25"/>
      <c r="F89" s="26"/>
      <c r="G89" s="27"/>
      <c r="H89" s="24"/>
      <c r="I89" s="59"/>
      <c r="J89" s="138"/>
      <c r="K89" s="61"/>
      <c r="L89" s="62"/>
      <c r="N89" s="378"/>
    </row>
    <row r="90" spans="1:14" ht="15" customHeight="1">
      <c r="A90" s="53"/>
      <c r="B90" s="28"/>
      <c r="C90" s="72"/>
      <c r="D90" s="83"/>
      <c r="E90" s="29"/>
      <c r="F90" s="30"/>
      <c r="G90" s="31"/>
      <c r="H90" s="28"/>
      <c r="I90" s="66"/>
      <c r="J90" s="67"/>
      <c r="K90" s="68"/>
      <c r="L90" s="69"/>
      <c r="N90" s="378"/>
    </row>
    <row r="91" spans="1:14" ht="15" customHeight="1">
      <c r="A91" s="52"/>
      <c r="B91" s="24"/>
      <c r="C91" s="25"/>
      <c r="D91" s="82"/>
      <c r="E91" s="25"/>
      <c r="F91" s="26"/>
      <c r="G91" s="27"/>
      <c r="H91" s="24"/>
      <c r="I91" s="59"/>
      <c r="J91" s="138"/>
      <c r="K91" s="61"/>
      <c r="L91" s="62"/>
      <c r="N91" s="378"/>
    </row>
    <row r="92" spans="1:14" ht="15" customHeight="1">
      <c r="A92" s="53"/>
      <c r="B92" s="28"/>
      <c r="C92" s="72"/>
      <c r="D92" s="83"/>
      <c r="E92" s="29"/>
      <c r="F92" s="30"/>
      <c r="G92" s="31"/>
      <c r="H92" s="28"/>
      <c r="I92" s="66"/>
      <c r="J92" s="67"/>
      <c r="K92" s="68"/>
      <c r="L92" s="69"/>
      <c r="N92" s="378"/>
    </row>
    <row r="93" spans="1:14" ht="15" customHeight="1">
      <c r="A93" s="52"/>
      <c r="B93" s="24"/>
      <c r="C93" s="25"/>
      <c r="D93" s="82"/>
      <c r="E93" s="25"/>
      <c r="F93" s="26"/>
      <c r="G93" s="27"/>
      <c r="H93" s="24"/>
      <c r="I93" s="59"/>
      <c r="J93" s="138"/>
      <c r="K93" s="61"/>
      <c r="L93" s="62"/>
      <c r="N93" s="378"/>
    </row>
    <row r="94" spans="1:14" ht="15" customHeight="1">
      <c r="A94" s="53"/>
      <c r="B94" s="28"/>
      <c r="C94" s="72"/>
      <c r="D94" s="83"/>
      <c r="E94" s="29"/>
      <c r="F94" s="30"/>
      <c r="G94" s="31"/>
      <c r="H94" s="28"/>
      <c r="I94" s="66"/>
      <c r="J94" s="67"/>
      <c r="K94" s="68"/>
      <c r="L94" s="69"/>
      <c r="N94" s="378"/>
    </row>
    <row r="95" spans="1:14" ht="15" customHeight="1">
      <c r="A95" s="52"/>
      <c r="B95" s="24"/>
      <c r="C95" s="25"/>
      <c r="D95" s="82"/>
      <c r="E95" s="25"/>
      <c r="F95" s="26"/>
      <c r="G95" s="27"/>
      <c r="H95" s="24"/>
      <c r="I95" s="59"/>
      <c r="J95" s="138"/>
      <c r="K95" s="61"/>
      <c r="L95" s="62"/>
      <c r="N95" s="378"/>
    </row>
    <row r="96" spans="1:14" ht="15" customHeight="1">
      <c r="A96" s="53"/>
      <c r="B96" s="28"/>
      <c r="C96" s="72"/>
      <c r="D96" s="83"/>
      <c r="E96" s="29"/>
      <c r="F96" s="30"/>
      <c r="G96" s="31"/>
      <c r="H96" s="28"/>
      <c r="I96" s="66"/>
      <c r="J96" s="67"/>
      <c r="K96" s="68"/>
      <c r="L96" s="69"/>
      <c r="N96" s="378"/>
    </row>
    <row r="97" spans="1:14" ht="15" customHeight="1">
      <c r="A97" s="52"/>
      <c r="B97" s="24"/>
      <c r="C97" s="25"/>
      <c r="D97" s="82"/>
      <c r="E97" s="25"/>
      <c r="F97" s="26"/>
      <c r="G97" s="27"/>
      <c r="H97" s="24"/>
      <c r="I97" s="77"/>
      <c r="J97" s="138"/>
      <c r="K97" s="184"/>
      <c r="L97" s="62"/>
      <c r="N97" s="378"/>
    </row>
    <row r="98" spans="1:14" ht="15" customHeight="1">
      <c r="A98" s="53"/>
      <c r="B98" s="28" t="s">
        <v>1199</v>
      </c>
      <c r="C98" s="29" t="s">
        <v>702</v>
      </c>
      <c r="D98" s="83"/>
      <c r="E98" s="29"/>
      <c r="F98" s="30"/>
      <c r="G98" s="31"/>
      <c r="H98" s="28"/>
      <c r="I98" s="80"/>
      <c r="J98" s="67"/>
      <c r="K98" s="183"/>
      <c r="L98" s="69"/>
      <c r="N98" s="378"/>
    </row>
  </sheetData>
  <mergeCells count="8">
    <mergeCell ref="K1:K2"/>
    <mergeCell ref="L1:L2"/>
    <mergeCell ref="B1:D2"/>
    <mergeCell ref="E1:E2"/>
    <mergeCell ref="G1:G2"/>
    <mergeCell ref="H1:H2"/>
    <mergeCell ref="I1:I2"/>
    <mergeCell ref="J1:J2"/>
  </mergeCells>
  <phoneticPr fontId="2"/>
  <conditionalFormatting sqref="A3:A98">
    <cfRule type="cellIs" dxfId="253" priority="73" stopIfTrue="1" operator="between">
      <formula>0.9999</formula>
      <formula>1.0001</formula>
    </cfRule>
  </conditionalFormatting>
  <conditionalFormatting sqref="J8:K8">
    <cfRule type="expression" dxfId="252" priority="37" stopIfTrue="1">
      <formula>ISERROR(J8)</formula>
    </cfRule>
  </conditionalFormatting>
  <conditionalFormatting sqref="J10:K10">
    <cfRule type="expression" dxfId="251" priority="36" stopIfTrue="1">
      <formula>ISERROR(J10)</formula>
    </cfRule>
  </conditionalFormatting>
  <conditionalFormatting sqref="J12:K12">
    <cfRule type="expression" dxfId="250" priority="35" stopIfTrue="1">
      <formula>ISERROR(J12)</formula>
    </cfRule>
  </conditionalFormatting>
  <conditionalFormatting sqref="J14:K14">
    <cfRule type="expression" dxfId="249" priority="34" stopIfTrue="1">
      <formula>ISERROR(J14)</formula>
    </cfRule>
  </conditionalFormatting>
  <conditionalFormatting sqref="J16:K16">
    <cfRule type="expression" dxfId="248" priority="33" stopIfTrue="1">
      <formula>ISERROR(J16)</formula>
    </cfRule>
  </conditionalFormatting>
  <conditionalFormatting sqref="J18:K18">
    <cfRule type="expression" dxfId="247" priority="32" stopIfTrue="1">
      <formula>ISERROR(J18)</formula>
    </cfRule>
  </conditionalFormatting>
  <conditionalFormatting sqref="J20:K20">
    <cfRule type="expression" dxfId="246" priority="31" stopIfTrue="1">
      <formula>ISERROR(J20)</formula>
    </cfRule>
  </conditionalFormatting>
  <conditionalFormatting sqref="J22:K22">
    <cfRule type="expression" dxfId="245" priority="30" stopIfTrue="1">
      <formula>ISERROR(J22)</formula>
    </cfRule>
  </conditionalFormatting>
  <conditionalFormatting sqref="J24:K24">
    <cfRule type="expression" dxfId="244" priority="29" stopIfTrue="1">
      <formula>ISERROR(J24)</formula>
    </cfRule>
  </conditionalFormatting>
  <conditionalFormatting sqref="J26:K26">
    <cfRule type="expression" dxfId="243" priority="28" stopIfTrue="1">
      <formula>ISERROR(J26)</formula>
    </cfRule>
  </conditionalFormatting>
  <conditionalFormatting sqref="J28:K28">
    <cfRule type="expression" dxfId="242" priority="27" stopIfTrue="1">
      <formula>ISERROR(J28)</formula>
    </cfRule>
  </conditionalFormatting>
  <conditionalFormatting sqref="J30:K30">
    <cfRule type="expression" dxfId="241" priority="26" stopIfTrue="1">
      <formula>ISERROR(J30)</formula>
    </cfRule>
  </conditionalFormatting>
  <conditionalFormatting sqref="J32:K32">
    <cfRule type="expression" dxfId="240" priority="25" stopIfTrue="1">
      <formula>ISERROR(J32)</formula>
    </cfRule>
  </conditionalFormatting>
  <conditionalFormatting sqref="J36:K36">
    <cfRule type="expression" dxfId="239" priority="69"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cfRule type="expression" dxfId="238" priority="3" stopIfTrue="1">
      <formula>ISERROR(J38)</formula>
    </cfRule>
  </conditionalFormatting>
  <conditionalFormatting sqref="J11:L11">
    <cfRule type="expression" dxfId="237" priority="45" stopIfTrue="1">
      <formula>ISERROR(J11)</formula>
    </cfRule>
  </conditionalFormatting>
  <conditionalFormatting sqref="K6">
    <cfRule type="expression" dxfId="236" priority="86" stopIfTrue="1">
      <formula>ISERROR(K6)</formula>
    </cfRule>
  </conditionalFormatting>
  <conditionalFormatting sqref="K34">
    <cfRule type="expression" dxfId="235" priority="24" stopIfTrue="1">
      <formula>ISERROR(K34)</formula>
    </cfRule>
  </conditionalFormatting>
  <conditionalFormatting sqref="L5">
    <cfRule type="expression" dxfId="234" priority="85" stopIfTrue="1">
      <formula>ISERROR(L5)</formula>
    </cfRule>
  </conditionalFormatting>
  <conditionalFormatting sqref="L7">
    <cfRule type="expression" dxfId="233" priority="72" stopIfTrue="1">
      <formula>ISERROR(L7)</formula>
    </cfRule>
  </conditionalFormatting>
  <conditionalFormatting sqref="L9">
    <cfRule type="expression" dxfId="232" priority="71" stopIfTrue="1">
      <formula>ISERROR(L9)</formula>
    </cfRule>
  </conditionalFormatting>
  <conditionalFormatting sqref="L13">
    <cfRule type="expression" dxfId="231" priority="75" stopIfTrue="1">
      <formula>ISERROR(L13)</formula>
    </cfRule>
  </conditionalFormatting>
  <conditionalFormatting sqref="L15">
    <cfRule type="expression" dxfId="230" priority="80" stopIfTrue="1">
      <formula>ISERROR(L15)</formula>
    </cfRule>
  </conditionalFormatting>
  <conditionalFormatting sqref="L17">
    <cfRule type="expression" dxfId="229" priority="79" stopIfTrue="1">
      <formula>ISERROR(L17)</formula>
    </cfRule>
  </conditionalFormatting>
  <conditionalFormatting sqref="L19">
    <cfRule type="expression" dxfId="228" priority="70" stopIfTrue="1">
      <formula>ISERROR(L19)</formula>
    </cfRule>
  </conditionalFormatting>
  <conditionalFormatting sqref="L21 L23 L25 L27 L29 L31 L35 L45 L47 L49 L51 L53 L55 L57 L59 L61 L63 K67:L67 L75 L77 L79 L81 L83 L85 L87 L89 L91 L93 K95:L95">
    <cfRule type="expression" dxfId="227" priority="87" stopIfTrue="1">
      <formula>ISERROR(K21)</formula>
    </cfRule>
  </conditionalFormatting>
  <conditionalFormatting sqref="L37 L39 L41 L43">
    <cfRule type="expression" dxfId="226" priority="2" stopIfTrue="1">
      <formula>ISERROR(L37)</formula>
    </cfRule>
  </conditionalFormatting>
  <conditionalFormatting sqref="L69 L71 L73">
    <cfRule type="expression" dxfId="225" priority="1" stopIfTrue="1">
      <formula>ISERROR(L69)</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2" manualBreakCount="2">
    <brk id="34" min="1" max="11" man="1"/>
    <brk id="66" min="1" max="11"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F9B26-BBC8-4E21-9DDF-AB2695FAF6AD}">
  <dimension ref="A1:P66"/>
  <sheetViews>
    <sheetView showGridLines="0" showZeros="0" view="pageBreakPreview" zoomScale="87" zoomScaleNormal="80" zoomScaleSheetLayoutView="87" workbookViewId="0">
      <pane ySplit="4" topLeftCell="A5" activePane="bottomLeft" state="frozenSplit"/>
      <selection activeCell="H32" sqref="H32"/>
      <selection pane="bottomLeft" activeCell="Q46" sqref="Q46"/>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77</v>
      </c>
      <c r="C4" s="85" t="s">
        <v>149</v>
      </c>
      <c r="D4" s="30"/>
      <c r="E4" s="29" t="s">
        <v>150</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c r="C10" s="72"/>
      <c r="D10" s="83"/>
      <c r="E10" s="29"/>
      <c r="F10" s="30"/>
      <c r="G10" s="31"/>
      <c r="H10" s="28"/>
      <c r="I10" s="66"/>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77</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157" t="s">
        <v>1204</v>
      </c>
      <c r="C36" s="72" t="s">
        <v>692</v>
      </c>
      <c r="D36" s="83"/>
      <c r="E36" s="29"/>
      <c r="F36" s="30"/>
      <c r="G36" s="31"/>
      <c r="H36" s="28"/>
      <c r="I36" s="66"/>
      <c r="J36" s="67"/>
      <c r="K36" s="68"/>
      <c r="L36" s="69"/>
      <c r="N36" s="378"/>
    </row>
    <row r="37" spans="1:14" ht="15" customHeight="1">
      <c r="A37" s="52"/>
      <c r="B37" s="24"/>
      <c r="C37" s="25"/>
      <c r="D37" s="82"/>
      <c r="E37" s="25"/>
      <c r="F37" s="26"/>
      <c r="G37" s="27"/>
      <c r="H37" s="24"/>
      <c r="I37" s="59"/>
      <c r="J37" s="138"/>
      <c r="K37" s="61"/>
      <c r="L37" s="62"/>
      <c r="N37" s="378"/>
    </row>
    <row r="38" spans="1:14" ht="15" customHeight="1">
      <c r="A38" s="53"/>
      <c r="B38" s="28"/>
      <c r="C38" s="158" t="s">
        <v>974</v>
      </c>
      <c r="D38" s="168"/>
      <c r="E38" s="169" t="s">
        <v>1205</v>
      </c>
      <c r="F38" s="161"/>
      <c r="G38" s="162"/>
      <c r="H38" s="157" t="s">
        <v>706</v>
      </c>
      <c r="I38" s="147">
        <v>1</v>
      </c>
      <c r="J38" s="67"/>
      <c r="K38" s="68"/>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t="s">
        <v>869</v>
      </c>
      <c r="D40" s="83"/>
      <c r="E40" s="29" t="s">
        <v>1206</v>
      </c>
      <c r="F40" s="30"/>
      <c r="G40" s="31"/>
      <c r="H40" s="28" t="s">
        <v>271</v>
      </c>
      <c r="I40" s="66">
        <v>16</v>
      </c>
      <c r="J40" s="67"/>
      <c r="K40" s="68"/>
      <c r="L40" s="200"/>
      <c r="N40" s="378"/>
    </row>
    <row r="41" spans="1:14" ht="15" customHeight="1">
      <c r="A41" s="52"/>
      <c r="B41" s="24"/>
      <c r="C41" s="25"/>
      <c r="D41" s="82"/>
      <c r="E41" s="25"/>
      <c r="F41" s="26"/>
      <c r="G41" s="27"/>
      <c r="H41" s="24"/>
      <c r="I41" s="59"/>
      <c r="J41" s="138"/>
      <c r="K41" s="184"/>
      <c r="L41" s="62"/>
      <c r="N41" s="378"/>
    </row>
    <row r="42" spans="1:14" ht="15" customHeight="1">
      <c r="A42" s="53"/>
      <c r="B42" s="28"/>
      <c r="C42" s="72" t="s">
        <v>893</v>
      </c>
      <c r="D42" s="83"/>
      <c r="E42" s="29" t="s">
        <v>988</v>
      </c>
      <c r="F42" s="30"/>
      <c r="G42" s="31"/>
      <c r="H42" s="28" t="s">
        <v>895</v>
      </c>
      <c r="I42" s="66">
        <v>1</v>
      </c>
      <c r="J42" s="67"/>
      <c r="K42" s="183"/>
      <c r="L42" s="200"/>
      <c r="N42" s="378"/>
    </row>
    <row r="43" spans="1:14" ht="15" customHeight="1">
      <c r="A43" s="52"/>
      <c r="B43" s="24"/>
      <c r="C43" s="25"/>
      <c r="D43" s="82"/>
      <c r="E43" s="25" t="s">
        <v>997</v>
      </c>
      <c r="F43" s="26"/>
      <c r="G43" s="27"/>
      <c r="H43" s="24"/>
      <c r="I43" s="59"/>
      <c r="J43" s="138"/>
      <c r="K43" s="61"/>
      <c r="L43" s="62"/>
      <c r="N43" s="378"/>
    </row>
    <row r="44" spans="1:14" ht="15" customHeight="1">
      <c r="A44" s="53"/>
      <c r="B44" s="28"/>
      <c r="C44" s="72" t="s">
        <v>893</v>
      </c>
      <c r="D44" s="83"/>
      <c r="E44" s="29" t="s">
        <v>996</v>
      </c>
      <c r="F44" s="30"/>
      <c r="G44" s="31"/>
      <c r="H44" s="28" t="s">
        <v>895</v>
      </c>
      <c r="I44" s="66">
        <v>2</v>
      </c>
      <c r="J44" s="67"/>
      <c r="K44" s="68"/>
      <c r="L44" s="200"/>
      <c r="N44" s="378"/>
    </row>
    <row r="45" spans="1:14" ht="15" customHeight="1">
      <c r="A45" s="52"/>
      <c r="B45" s="24"/>
      <c r="C45" s="152"/>
      <c r="D45" s="166"/>
      <c r="E45" s="152"/>
      <c r="F45" s="155"/>
      <c r="G45" s="156"/>
      <c r="H45" s="151"/>
      <c r="I45" s="137"/>
      <c r="J45" s="138"/>
      <c r="K45" s="139"/>
      <c r="L45" s="62"/>
      <c r="N45" s="378"/>
    </row>
    <row r="46" spans="1:14" ht="15" customHeight="1">
      <c r="A46" s="53"/>
      <c r="B46" s="28"/>
      <c r="C46" s="158" t="s">
        <v>906</v>
      </c>
      <c r="D46" s="168"/>
      <c r="E46" s="169" t="s">
        <v>1000</v>
      </c>
      <c r="F46" s="161"/>
      <c r="G46" s="162"/>
      <c r="H46" s="157" t="s">
        <v>895</v>
      </c>
      <c r="I46" s="147">
        <v>2</v>
      </c>
      <c r="J46" s="67"/>
      <c r="K46" s="149"/>
      <c r="L46" s="200"/>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157" t="s">
        <v>1204</v>
      </c>
      <c r="C66" s="29" t="s">
        <v>702</v>
      </c>
      <c r="D66" s="84"/>
      <c r="E66" s="29"/>
      <c r="F66" s="30"/>
      <c r="G66" s="31"/>
      <c r="H66" s="28"/>
      <c r="I66" s="80"/>
      <c r="J66" s="67"/>
      <c r="K66" s="183"/>
      <c r="L66" s="69"/>
      <c r="N66" s="378"/>
    </row>
  </sheetData>
  <mergeCells count="8">
    <mergeCell ref="K1:K2"/>
    <mergeCell ref="L1:L2"/>
    <mergeCell ref="B1:D2"/>
    <mergeCell ref="E1:E2"/>
    <mergeCell ref="G1:G2"/>
    <mergeCell ref="H1:H2"/>
    <mergeCell ref="I1:I2"/>
    <mergeCell ref="J1:J2"/>
  </mergeCells>
  <phoneticPr fontId="2"/>
  <conditionalFormatting sqref="A3:A66">
    <cfRule type="cellIs" dxfId="224" priority="49" stopIfTrue="1" operator="between">
      <formula>0.9999</formula>
      <formula>1.0001</formula>
    </cfRule>
  </conditionalFormatting>
  <conditionalFormatting sqref="J8:K8">
    <cfRule type="expression" dxfId="223" priority="24" stopIfTrue="1">
      <formula>ISERROR(J8)</formula>
    </cfRule>
  </conditionalFormatting>
  <conditionalFormatting sqref="J10:K10">
    <cfRule type="expression" dxfId="222" priority="23" stopIfTrue="1">
      <formula>ISERROR(J10)</formula>
    </cfRule>
  </conditionalFormatting>
  <conditionalFormatting sqref="J12:K12">
    <cfRule type="expression" dxfId="221" priority="22" stopIfTrue="1">
      <formula>ISERROR(J12)</formula>
    </cfRule>
  </conditionalFormatting>
  <conditionalFormatting sqref="J14:K14">
    <cfRule type="expression" dxfId="220" priority="21" stopIfTrue="1">
      <formula>ISERROR(J14)</formula>
    </cfRule>
  </conditionalFormatting>
  <conditionalFormatting sqref="J16:K16">
    <cfRule type="expression" dxfId="219" priority="20" stopIfTrue="1">
      <formula>ISERROR(J16)</formula>
    </cfRule>
  </conditionalFormatting>
  <conditionalFormatting sqref="J18:K18">
    <cfRule type="expression" dxfId="218" priority="19" stopIfTrue="1">
      <formula>ISERROR(J18)</formula>
    </cfRule>
  </conditionalFormatting>
  <conditionalFormatting sqref="J20:K20">
    <cfRule type="expression" dxfId="217" priority="18" stopIfTrue="1">
      <formula>ISERROR(J20)</formula>
    </cfRule>
  </conditionalFormatting>
  <conditionalFormatting sqref="J22:K22">
    <cfRule type="expression" dxfId="216" priority="17" stopIfTrue="1">
      <formula>ISERROR(J22)</formula>
    </cfRule>
  </conditionalFormatting>
  <conditionalFormatting sqref="J24:K24">
    <cfRule type="expression" dxfId="215" priority="16" stopIfTrue="1">
      <formula>ISERROR(J24)</formula>
    </cfRule>
  </conditionalFormatting>
  <conditionalFormatting sqref="J26:K26">
    <cfRule type="expression" dxfId="214" priority="15" stopIfTrue="1">
      <formula>ISERROR(J26)</formula>
    </cfRule>
  </conditionalFormatting>
  <conditionalFormatting sqref="J28:K28">
    <cfRule type="expression" dxfId="213" priority="14" stopIfTrue="1">
      <formula>ISERROR(J28)</formula>
    </cfRule>
  </conditionalFormatting>
  <conditionalFormatting sqref="J30:K30">
    <cfRule type="expression" dxfId="212" priority="13" stopIfTrue="1">
      <formula>ISERROR(J30)</formula>
    </cfRule>
  </conditionalFormatting>
  <conditionalFormatting sqref="J32:K32">
    <cfRule type="expression" dxfId="211" priority="12" stopIfTrue="1">
      <formula>ISERROR(J32)</formula>
    </cfRule>
  </conditionalFormatting>
  <conditionalFormatting sqref="J36:K36">
    <cfRule type="expression" dxfId="210" priority="44" stopIfTrue="1">
      <formula>ISERROR(J36)</formula>
    </cfRule>
  </conditionalFormatting>
  <conditionalFormatting sqref="J38:K38 J40:K40 J42:K42 J44:K44 J46:K46 J48:K48 J50:K50 J52:K52 J54:K54 J56:K56 J58:K58 J60:K60 J62:K62 J64:K64 J66:K66">
    <cfRule type="expression" dxfId="209" priority="2" stopIfTrue="1">
      <formula>ISERROR(J38)</formula>
    </cfRule>
  </conditionalFormatting>
  <conditionalFormatting sqref="J11:L11">
    <cfRule type="expression" dxfId="208" priority="32" stopIfTrue="1">
      <formula>ISERROR(J11)</formula>
    </cfRule>
  </conditionalFormatting>
  <conditionalFormatting sqref="K6">
    <cfRule type="expression" dxfId="207" priority="59" stopIfTrue="1">
      <formula>ISERROR(K6)</formula>
    </cfRule>
  </conditionalFormatting>
  <conditionalFormatting sqref="K34">
    <cfRule type="expression" dxfId="206" priority="11" stopIfTrue="1">
      <formula>ISERROR(K34)</formula>
    </cfRule>
  </conditionalFormatting>
  <conditionalFormatting sqref="L5">
    <cfRule type="expression" dxfId="205" priority="58" stopIfTrue="1">
      <formula>ISERROR(L5)</formula>
    </cfRule>
  </conditionalFormatting>
  <conditionalFormatting sqref="L7">
    <cfRule type="expression" dxfId="204" priority="47" stopIfTrue="1">
      <formula>ISERROR(L7)</formula>
    </cfRule>
  </conditionalFormatting>
  <conditionalFormatting sqref="L9">
    <cfRule type="expression" dxfId="203" priority="46" stopIfTrue="1">
      <formula>ISERROR(L9)</formula>
    </cfRule>
  </conditionalFormatting>
  <conditionalFormatting sqref="L13">
    <cfRule type="expression" dxfId="202" priority="48" stopIfTrue="1">
      <formula>ISERROR(L13)</formula>
    </cfRule>
  </conditionalFormatting>
  <conditionalFormatting sqref="L15">
    <cfRule type="expression" dxfId="201" priority="53" stopIfTrue="1">
      <formula>ISERROR(L15)</formula>
    </cfRule>
  </conditionalFormatting>
  <conditionalFormatting sqref="L17">
    <cfRule type="expression" dxfId="200" priority="52" stopIfTrue="1">
      <formula>ISERROR(L17)</formula>
    </cfRule>
  </conditionalFormatting>
  <conditionalFormatting sqref="L19">
    <cfRule type="expression" dxfId="199" priority="45" stopIfTrue="1">
      <formula>ISERROR(L19)</formula>
    </cfRule>
  </conditionalFormatting>
  <conditionalFormatting sqref="L21 L23 L25 L27 L29 L31 L35 L47 L49 L51 L53 L55 L57 L59 L61 L63">
    <cfRule type="expression" dxfId="198" priority="60" stopIfTrue="1">
      <formula>ISERROR(L21)</formula>
    </cfRule>
  </conditionalFormatting>
  <conditionalFormatting sqref="L37 K39:L39 L41 L43 L45">
    <cfRule type="expression" dxfId="197" priority="1" stopIfTrue="1">
      <formula>ISERROR(K37)</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B1259-9E44-4879-8258-FCD38640ED2D}">
  <dimension ref="A1:P66"/>
  <sheetViews>
    <sheetView showGridLines="0" showZeros="0" view="pageBreakPreview" zoomScale="87" zoomScaleNormal="80" zoomScaleSheetLayoutView="87" workbookViewId="0">
      <pane ySplit="4" topLeftCell="A5" activePane="bottomLeft" state="frozenSplit"/>
      <selection activeCell="H32" sqref="H32"/>
      <selection pane="bottomLeft" activeCell="N27" sqref="N2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128</v>
      </c>
      <c r="C4" s="85" t="s">
        <v>1732</v>
      </c>
      <c r="D4" s="30"/>
      <c r="E4" s="29" t="s">
        <v>156</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c r="C10" s="72"/>
      <c r="D10" s="83"/>
      <c r="E10" s="29"/>
      <c r="F10" s="30"/>
      <c r="G10" s="31"/>
      <c r="H10" s="28"/>
      <c r="I10" s="66"/>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128</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157" t="s">
        <v>1207</v>
      </c>
      <c r="C36" s="72" t="s">
        <v>692</v>
      </c>
      <c r="D36" s="83"/>
      <c r="E36" s="29"/>
      <c r="F36" s="30"/>
      <c r="G36" s="31"/>
      <c r="H36" s="28"/>
      <c r="I36" s="66"/>
      <c r="J36" s="67"/>
      <c r="K36" s="68"/>
      <c r="L36" s="69"/>
      <c r="N36" s="378"/>
    </row>
    <row r="37" spans="1:14" ht="15" customHeight="1">
      <c r="A37" s="52"/>
      <c r="B37" s="24"/>
      <c r="C37" s="152"/>
      <c r="D37" s="166"/>
      <c r="E37" s="152"/>
      <c r="F37" s="155"/>
      <c r="G37" s="156"/>
      <c r="H37" s="151"/>
      <c r="I37" s="137"/>
      <c r="J37" s="138"/>
      <c r="K37" s="139"/>
      <c r="L37" s="62"/>
      <c r="N37" s="378"/>
    </row>
    <row r="38" spans="1:14" ht="15" customHeight="1">
      <c r="A38" s="53"/>
      <c r="B38" s="28"/>
      <c r="C38" s="158" t="s">
        <v>906</v>
      </c>
      <c r="D38" s="168"/>
      <c r="E38" s="169" t="s">
        <v>1000</v>
      </c>
      <c r="F38" s="161"/>
      <c r="G38" s="162"/>
      <c r="H38" s="157" t="s">
        <v>895</v>
      </c>
      <c r="I38" s="147">
        <v>1</v>
      </c>
      <c r="J38" s="67"/>
      <c r="K38" s="149"/>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c r="D40" s="83"/>
      <c r="E40" s="29"/>
      <c r="F40" s="30"/>
      <c r="G40" s="31"/>
      <c r="H40" s="28"/>
      <c r="I40" s="66"/>
      <c r="J40" s="67"/>
      <c r="K40" s="68"/>
      <c r="L40" s="69"/>
      <c r="N40" s="378"/>
    </row>
    <row r="41" spans="1:14" ht="15" customHeight="1">
      <c r="A41" s="52"/>
      <c r="B41" s="24"/>
      <c r="C41" s="25"/>
      <c r="D41" s="82"/>
      <c r="E41" s="25"/>
      <c r="F41" s="26"/>
      <c r="G41" s="27"/>
      <c r="H41" s="24"/>
      <c r="I41" s="59"/>
      <c r="J41" s="138"/>
      <c r="K41" s="61"/>
      <c r="L41" s="62"/>
      <c r="N41" s="378"/>
    </row>
    <row r="42" spans="1:14" ht="15" customHeight="1">
      <c r="A42" s="53"/>
      <c r="B42" s="28"/>
      <c r="C42" s="72"/>
      <c r="D42" s="83"/>
      <c r="E42" s="29"/>
      <c r="F42" s="30"/>
      <c r="G42" s="31"/>
      <c r="H42" s="28"/>
      <c r="I42" s="66"/>
      <c r="J42" s="67"/>
      <c r="K42" s="68"/>
      <c r="L42" s="69"/>
      <c r="N42" s="378"/>
    </row>
    <row r="43" spans="1:14" ht="15" customHeight="1">
      <c r="A43" s="52"/>
      <c r="B43" s="24"/>
      <c r="C43" s="25"/>
      <c r="D43" s="82"/>
      <c r="E43" s="25"/>
      <c r="F43" s="26"/>
      <c r="G43" s="27"/>
      <c r="H43" s="24"/>
      <c r="I43" s="59"/>
      <c r="J43" s="138"/>
      <c r="K43" s="61"/>
      <c r="L43" s="62"/>
      <c r="N43" s="378"/>
    </row>
    <row r="44" spans="1:14" ht="15" customHeight="1">
      <c r="A44" s="53"/>
      <c r="B44" s="28"/>
      <c r="C44" s="72"/>
      <c r="D44" s="83"/>
      <c r="E44" s="29"/>
      <c r="F44" s="30"/>
      <c r="G44" s="31"/>
      <c r="H44" s="28"/>
      <c r="I44" s="66"/>
      <c r="J44" s="67"/>
      <c r="K44" s="68"/>
      <c r="L44" s="69"/>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157" t="s">
        <v>1207</v>
      </c>
      <c r="C66" s="29" t="s">
        <v>702</v>
      </c>
      <c r="D66" s="84"/>
      <c r="E66" s="29"/>
      <c r="F66" s="30"/>
      <c r="G66" s="31"/>
      <c r="H66" s="28"/>
      <c r="I66" s="80"/>
      <c r="J66" s="67"/>
      <c r="K66" s="183"/>
      <c r="L66" s="69"/>
      <c r="N66" s="378"/>
    </row>
  </sheetData>
  <mergeCells count="8">
    <mergeCell ref="K1:K2"/>
    <mergeCell ref="L1:L2"/>
    <mergeCell ref="B1:D2"/>
    <mergeCell ref="E1:E2"/>
    <mergeCell ref="G1:G2"/>
    <mergeCell ref="H1:H2"/>
    <mergeCell ref="I1:I2"/>
    <mergeCell ref="J1:J2"/>
  </mergeCells>
  <phoneticPr fontId="2"/>
  <conditionalFormatting sqref="A3:A66">
    <cfRule type="cellIs" dxfId="196" priority="58" stopIfTrue="1" operator="between">
      <formula>0.9999</formula>
      <formula>1.0001</formula>
    </cfRule>
  </conditionalFormatting>
  <conditionalFormatting sqref="J8:K8">
    <cfRule type="expression" dxfId="195" priority="28" stopIfTrue="1">
      <formula>ISERROR(J8)</formula>
    </cfRule>
  </conditionalFormatting>
  <conditionalFormatting sqref="J10:K10">
    <cfRule type="expression" dxfId="194" priority="27" stopIfTrue="1">
      <formula>ISERROR(J10)</formula>
    </cfRule>
  </conditionalFormatting>
  <conditionalFormatting sqref="J12:K12">
    <cfRule type="expression" dxfId="193" priority="26" stopIfTrue="1">
      <formula>ISERROR(J12)</formula>
    </cfRule>
  </conditionalFormatting>
  <conditionalFormatting sqref="J14:K14">
    <cfRule type="expression" dxfId="192" priority="25" stopIfTrue="1">
      <formula>ISERROR(J14)</formula>
    </cfRule>
  </conditionalFormatting>
  <conditionalFormatting sqref="J16:K16">
    <cfRule type="expression" dxfId="191" priority="24" stopIfTrue="1">
      <formula>ISERROR(J16)</formula>
    </cfRule>
  </conditionalFormatting>
  <conditionalFormatting sqref="J18:K18">
    <cfRule type="expression" dxfId="190" priority="23" stopIfTrue="1">
      <formula>ISERROR(J18)</formula>
    </cfRule>
  </conditionalFormatting>
  <conditionalFormatting sqref="J20:K20">
    <cfRule type="expression" dxfId="189" priority="22" stopIfTrue="1">
      <formula>ISERROR(J20)</formula>
    </cfRule>
  </conditionalFormatting>
  <conditionalFormatting sqref="J22:K22">
    <cfRule type="expression" dxfId="188" priority="21" stopIfTrue="1">
      <formula>ISERROR(J22)</formula>
    </cfRule>
  </conditionalFormatting>
  <conditionalFormatting sqref="J24:K24">
    <cfRule type="expression" dxfId="187" priority="20" stopIfTrue="1">
      <formula>ISERROR(J24)</formula>
    </cfRule>
  </conditionalFormatting>
  <conditionalFormatting sqref="J26:K26">
    <cfRule type="expression" dxfId="186" priority="19" stopIfTrue="1">
      <formula>ISERROR(J26)</formula>
    </cfRule>
  </conditionalFormatting>
  <conditionalFormatting sqref="J28:K28">
    <cfRule type="expression" dxfId="185" priority="18" stopIfTrue="1">
      <formula>ISERROR(J28)</formula>
    </cfRule>
  </conditionalFormatting>
  <conditionalFormatting sqref="J30:K30">
    <cfRule type="expression" dxfId="184" priority="17" stopIfTrue="1">
      <formula>ISERROR(J30)</formula>
    </cfRule>
  </conditionalFormatting>
  <conditionalFormatting sqref="J32:K32">
    <cfRule type="expression" dxfId="183" priority="16" stopIfTrue="1">
      <formula>ISERROR(J32)</formula>
    </cfRule>
  </conditionalFormatting>
  <conditionalFormatting sqref="J36:K36">
    <cfRule type="expression" dxfId="182" priority="49" stopIfTrue="1">
      <formula>ISERROR(J36)</formula>
    </cfRule>
  </conditionalFormatting>
  <conditionalFormatting sqref="J38:K38 J40:K40 J42:K42 J44:K44 J46:K46 J48:K48 J50:K50 J52:K52 J54:K54 J56:K56 J58:K58 J60:K60 J62:K62 J64:K64 J66:K66">
    <cfRule type="expression" dxfId="181" priority="2" stopIfTrue="1">
      <formula>ISERROR(J38)</formula>
    </cfRule>
  </conditionalFormatting>
  <conditionalFormatting sqref="J11:L11">
    <cfRule type="expression" dxfId="180" priority="36" stopIfTrue="1">
      <formula>ISERROR(J11)</formula>
    </cfRule>
  </conditionalFormatting>
  <conditionalFormatting sqref="K6">
    <cfRule type="expression" dxfId="179" priority="65" stopIfTrue="1">
      <formula>ISERROR(K6)</formula>
    </cfRule>
  </conditionalFormatting>
  <conditionalFormatting sqref="K34">
    <cfRule type="expression" dxfId="178" priority="15" stopIfTrue="1">
      <formula>ISERROR(K34)</formula>
    </cfRule>
  </conditionalFormatting>
  <conditionalFormatting sqref="L5">
    <cfRule type="expression" dxfId="177" priority="64" stopIfTrue="1">
      <formula>ISERROR(L5)</formula>
    </cfRule>
  </conditionalFormatting>
  <conditionalFormatting sqref="L7">
    <cfRule type="expression" dxfId="176" priority="52" stopIfTrue="1">
      <formula>ISERROR(L7)</formula>
    </cfRule>
  </conditionalFormatting>
  <conditionalFormatting sqref="L9">
    <cfRule type="expression" dxfId="175" priority="51" stopIfTrue="1">
      <formula>ISERROR(L9)</formula>
    </cfRule>
  </conditionalFormatting>
  <conditionalFormatting sqref="L13">
    <cfRule type="expression" dxfId="174" priority="53" stopIfTrue="1">
      <formula>ISERROR(L13)</formula>
    </cfRule>
  </conditionalFormatting>
  <conditionalFormatting sqref="L15">
    <cfRule type="expression" dxfId="173" priority="56" stopIfTrue="1">
      <formula>ISERROR(L15)</formula>
    </cfRule>
  </conditionalFormatting>
  <conditionalFormatting sqref="L17">
    <cfRule type="expression" dxfId="172" priority="55" stopIfTrue="1">
      <formula>ISERROR(L17)</formula>
    </cfRule>
  </conditionalFormatting>
  <conditionalFormatting sqref="L19">
    <cfRule type="expression" dxfId="171" priority="50" stopIfTrue="1">
      <formula>ISERROR(L19)</formula>
    </cfRule>
  </conditionalFormatting>
  <conditionalFormatting sqref="L21 L23 L25 L27 L29 L31 L35 K39:L39 L47 L49 L51 L53 L55 L57 L59 L61 L63">
    <cfRule type="expression" dxfId="170" priority="57" stopIfTrue="1">
      <formula>ISERROR(K21)</formula>
    </cfRule>
  </conditionalFormatting>
  <conditionalFormatting sqref="L37">
    <cfRule type="expression" dxfId="169" priority="1" stopIfTrue="1">
      <formula>ISERROR(L37)</formula>
    </cfRule>
  </conditionalFormatting>
  <conditionalFormatting sqref="L41">
    <cfRule type="expression" dxfId="168" priority="14" stopIfTrue="1">
      <formula>ISERROR(L41)</formula>
    </cfRule>
  </conditionalFormatting>
  <conditionalFormatting sqref="L43">
    <cfRule type="expression" dxfId="167" priority="12" stopIfTrue="1">
      <formula>ISERROR(L43)</formula>
    </cfRule>
  </conditionalFormatting>
  <conditionalFormatting sqref="L45">
    <cfRule type="expression" dxfId="166" priority="10" stopIfTrue="1">
      <formula>ISERROR(L45)</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EB402-AAD5-4A0F-9927-E0CE6FE680E6}">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O14" sqref="O1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66</v>
      </c>
      <c r="C4" s="85" t="s">
        <v>1721</v>
      </c>
      <c r="D4" s="30"/>
      <c r="E4" s="29" t="s">
        <v>1689</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t="s">
        <v>82</v>
      </c>
      <c r="F7" s="26"/>
      <c r="G7" s="27"/>
      <c r="H7" s="24"/>
      <c r="I7" s="59"/>
      <c r="J7" s="60"/>
      <c r="K7" s="61"/>
      <c r="L7" s="62"/>
      <c r="M7" s="374"/>
    </row>
    <row r="8" spans="1:14" ht="15" customHeight="1">
      <c r="A8" s="53"/>
      <c r="B8" s="28"/>
      <c r="C8" s="72" t="s">
        <v>1665</v>
      </c>
      <c r="D8" s="83"/>
      <c r="E8" s="29" t="s">
        <v>81</v>
      </c>
      <c r="F8" s="30"/>
      <c r="G8" s="31"/>
      <c r="H8" s="28" t="s">
        <v>80</v>
      </c>
      <c r="I8" s="66">
        <v>1398</v>
      </c>
      <c r="J8" s="67"/>
      <c r="K8" s="68"/>
      <c r="L8" s="331"/>
      <c r="M8" s="374"/>
    </row>
    <row r="9" spans="1:14" ht="15" customHeight="1">
      <c r="A9" s="52"/>
      <c r="B9" s="24"/>
      <c r="C9" s="25"/>
      <c r="D9" s="82"/>
      <c r="E9" s="25" t="s">
        <v>84</v>
      </c>
      <c r="F9" s="26"/>
      <c r="G9" s="27"/>
      <c r="H9" s="24"/>
      <c r="I9" s="59"/>
      <c r="J9" s="60"/>
      <c r="K9" s="61"/>
      <c r="L9" s="62"/>
      <c r="M9" s="374"/>
    </row>
    <row r="10" spans="1:14" ht="15" customHeight="1">
      <c r="A10" s="53"/>
      <c r="B10" s="28"/>
      <c r="C10" s="72" t="s">
        <v>83</v>
      </c>
      <c r="D10" s="83"/>
      <c r="E10" s="29" t="s">
        <v>81</v>
      </c>
      <c r="F10" s="30"/>
      <c r="G10" s="31"/>
      <c r="H10" s="28" t="s">
        <v>80</v>
      </c>
      <c r="I10" s="66">
        <v>1398</v>
      </c>
      <c r="J10" s="67"/>
      <c r="K10" s="68"/>
      <c r="L10" s="331"/>
      <c r="M10" s="374"/>
    </row>
    <row r="11" spans="1:14" ht="15" customHeight="1">
      <c r="A11" s="52"/>
      <c r="B11" s="24"/>
      <c r="C11" s="25"/>
      <c r="D11" s="82"/>
      <c r="E11" s="25"/>
      <c r="F11" s="26"/>
      <c r="G11" s="27"/>
      <c r="H11" s="24"/>
      <c r="I11" s="59"/>
      <c r="J11" s="60"/>
      <c r="K11" s="61"/>
      <c r="L11" s="62"/>
      <c r="M11" s="374"/>
    </row>
    <row r="12" spans="1:14" ht="15" customHeight="1">
      <c r="A12" s="53"/>
      <c r="B12" s="28"/>
      <c r="C12" s="72" t="s">
        <v>1627</v>
      </c>
      <c r="D12" s="83"/>
      <c r="E12" s="29"/>
      <c r="F12" s="30"/>
      <c r="G12" s="31"/>
      <c r="H12" s="28" t="s">
        <v>48</v>
      </c>
      <c r="I12" s="66">
        <v>712</v>
      </c>
      <c r="J12" s="67"/>
      <c r="K12" s="68"/>
      <c r="L12" s="331"/>
      <c r="M12" s="374"/>
    </row>
    <row r="13" spans="1:14" ht="15" customHeight="1">
      <c r="A13" s="52"/>
      <c r="B13" s="24"/>
      <c r="C13" s="25"/>
      <c r="D13" s="82"/>
      <c r="E13" s="25" t="s">
        <v>42</v>
      </c>
      <c r="F13" s="26"/>
      <c r="G13" s="27"/>
      <c r="H13" s="24"/>
      <c r="I13" s="59"/>
      <c r="J13" s="60"/>
      <c r="K13" s="61"/>
      <c r="L13" s="62"/>
      <c r="M13" s="374"/>
    </row>
    <row r="14" spans="1:14" ht="15" customHeight="1">
      <c r="A14" s="53"/>
      <c r="B14" s="28"/>
      <c r="C14" s="72" t="s">
        <v>43</v>
      </c>
      <c r="D14" s="83"/>
      <c r="E14" s="29" t="s">
        <v>40</v>
      </c>
      <c r="F14" s="30"/>
      <c r="G14" s="31"/>
      <c r="H14" s="28" t="s">
        <v>39</v>
      </c>
      <c r="I14" s="66">
        <v>1977</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51</v>
      </c>
      <c r="D16" s="83"/>
      <c r="E16" s="29" t="s">
        <v>50</v>
      </c>
      <c r="F16" s="30"/>
      <c r="G16" s="31"/>
      <c r="H16" s="28" t="s">
        <v>48</v>
      </c>
      <c r="I16" s="66">
        <v>712</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52</v>
      </c>
      <c r="D18" s="83"/>
      <c r="E18" s="29" t="s">
        <v>50</v>
      </c>
      <c r="F18" s="30"/>
      <c r="G18" s="31"/>
      <c r="H18" s="28" t="s">
        <v>48</v>
      </c>
      <c r="I18" s="66">
        <v>78.5</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53</v>
      </c>
      <c r="D20" s="83"/>
      <c r="E20" s="29" t="s">
        <v>56</v>
      </c>
      <c r="F20" s="30"/>
      <c r="G20" s="31"/>
      <c r="H20" s="28" t="s">
        <v>39</v>
      </c>
      <c r="I20" s="66">
        <v>1977</v>
      </c>
      <c r="J20" s="67"/>
      <c r="K20" s="68"/>
      <c r="L20" s="331"/>
      <c r="M20" s="374"/>
    </row>
    <row r="21" spans="1:13" ht="15" customHeight="1">
      <c r="A21" s="52"/>
      <c r="B21" s="24"/>
      <c r="C21" s="25"/>
      <c r="D21" s="82"/>
      <c r="E21" s="25"/>
      <c r="F21" s="26"/>
      <c r="G21" s="27"/>
      <c r="H21" s="24"/>
      <c r="I21" s="59"/>
      <c r="J21" s="60"/>
      <c r="K21" s="61"/>
      <c r="L21" s="62"/>
      <c r="M21" s="374"/>
    </row>
    <row r="22" spans="1:13" ht="15" customHeight="1">
      <c r="A22" s="53"/>
      <c r="B22" s="28"/>
      <c r="C22" s="72" t="s">
        <v>654</v>
      </c>
      <c r="D22" s="83"/>
      <c r="E22" s="29"/>
      <c r="F22" s="30"/>
      <c r="G22" s="31"/>
      <c r="H22" s="28" t="s">
        <v>39</v>
      </c>
      <c r="I22" s="66">
        <v>1977</v>
      </c>
      <c r="J22" s="67"/>
      <c r="K22" s="68"/>
      <c r="L22" s="331"/>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655</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61</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62</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
        <v>632</v>
      </c>
      <c r="M29" s="374"/>
    </row>
    <row r="30" spans="1:13" ht="15" customHeight="1">
      <c r="A30" s="53"/>
      <c r="B30" s="28"/>
      <c r="C30" s="72" t="s">
        <v>1730</v>
      </c>
      <c r="D30" s="83"/>
      <c r="E30" s="29"/>
      <c r="F30" s="30"/>
      <c r="G30" s="31"/>
      <c r="H30" s="28" t="s">
        <v>59</v>
      </c>
      <c r="I30" s="66">
        <v>1</v>
      </c>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t="str">
        <f>IF(R34&gt;0,R33,IF(AF34&gt;0,CONCATENATE("見積"),IF(R34=0,"")))</f>
        <v/>
      </c>
      <c r="M33" s="374"/>
    </row>
    <row r="34" spans="1:13" ht="15" customHeight="1">
      <c r="A34" s="53"/>
      <c r="B34" s="28"/>
      <c r="C34" s="86" t="s">
        <v>94</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707" priority="17" stopIfTrue="1" operator="between">
      <formula>0.9999</formula>
      <formula>1.0001</formula>
    </cfRule>
  </conditionalFormatting>
  <conditionalFormatting sqref="J8:K8 J10:K10 J12:K12 J14:K14 J16:K16 J18:K18 J20 J22">
    <cfRule type="expression" dxfId="1706" priority="10" stopIfTrue="1">
      <formula>ISERROR(J8)</formula>
    </cfRule>
  </conditionalFormatting>
  <conditionalFormatting sqref="J26:K26 J28:K28 J30:K30 L31 J32:K32 L33">
    <cfRule type="expression" dxfId="1705" priority="70" stopIfTrue="1">
      <formula>ISERROR(J26)</formula>
    </cfRule>
  </conditionalFormatting>
  <conditionalFormatting sqref="K6">
    <cfRule type="expression" dxfId="1704" priority="66" stopIfTrue="1">
      <formula>ISERROR(K6)</formula>
    </cfRule>
  </conditionalFormatting>
  <conditionalFormatting sqref="K20:K22 J23:K24">
    <cfRule type="expression" dxfId="1703" priority="16" stopIfTrue="1">
      <formula>ISERROR(J20)</formula>
    </cfRule>
  </conditionalFormatting>
  <conditionalFormatting sqref="K34">
    <cfRule type="expression" dxfId="1702" priority="54" stopIfTrue="1">
      <formula>ISERROR(K34)</formula>
    </cfRule>
  </conditionalFormatting>
  <conditionalFormatting sqref="L5">
    <cfRule type="expression" dxfId="1701" priority="65" stopIfTrue="1">
      <formula>ISERROR(L5)</formula>
    </cfRule>
  </conditionalFormatting>
  <conditionalFormatting sqref="L7">
    <cfRule type="expression" dxfId="1700" priority="8" stopIfTrue="1">
      <formula>ISERROR(L7)</formula>
    </cfRule>
  </conditionalFormatting>
  <conditionalFormatting sqref="L9">
    <cfRule type="expression" dxfId="1699" priority="7" stopIfTrue="1">
      <formula>ISERROR(L9)</formula>
    </cfRule>
  </conditionalFormatting>
  <conditionalFormatting sqref="L11">
    <cfRule type="expression" dxfId="1698" priority="6" stopIfTrue="1">
      <formula>ISERROR(L11)</formula>
    </cfRule>
  </conditionalFormatting>
  <conditionalFormatting sqref="L13">
    <cfRule type="expression" dxfId="1697" priority="5" stopIfTrue="1">
      <formula>ISERROR(L13)</formula>
    </cfRule>
  </conditionalFormatting>
  <conditionalFormatting sqref="L15">
    <cfRule type="expression" dxfId="1696" priority="4" stopIfTrue="1">
      <formula>ISERROR(L15)</formula>
    </cfRule>
  </conditionalFormatting>
  <conditionalFormatting sqref="L17">
    <cfRule type="expression" dxfId="1695" priority="3" stopIfTrue="1">
      <formula>ISERROR(L17)</formula>
    </cfRule>
  </conditionalFormatting>
  <conditionalFormatting sqref="L19">
    <cfRule type="expression" dxfId="1694" priority="2" stopIfTrue="1">
      <formula>ISERROR(L19)</formula>
    </cfRule>
  </conditionalFormatting>
  <conditionalFormatting sqref="L21">
    <cfRule type="expression" dxfId="1693" priority="1" stopIfTrue="1">
      <formula>ISERROR(L21)</formula>
    </cfRule>
  </conditionalFormatting>
  <conditionalFormatting sqref="L23">
    <cfRule type="expression" dxfId="1692" priority="28" stopIfTrue="1">
      <formula>ISERROR(L23)</formula>
    </cfRule>
  </conditionalFormatting>
  <conditionalFormatting sqref="L25">
    <cfRule type="expression" dxfId="1691" priority="27" stopIfTrue="1">
      <formula>ISERROR(L25)</formula>
    </cfRule>
  </conditionalFormatting>
  <conditionalFormatting sqref="L27">
    <cfRule type="expression" dxfId="1690" priority="26" stopIfTrue="1">
      <formula>ISERROR(L27)</formula>
    </cfRule>
  </conditionalFormatting>
  <conditionalFormatting sqref="L29">
    <cfRule type="expression" dxfId="1689" priority="25" stopIfTrue="1">
      <formula>ISERROR(L29)</formula>
    </cfRule>
  </conditionalFormatting>
  <conditionalFormatting sqref="N6">
    <cfRule type="expression" dxfId="1688" priority="13" stopIfTrue="1">
      <formula>ISERROR(N6)</formula>
    </cfRule>
  </conditionalFormatting>
  <conditionalFormatting sqref="N8:N12 N14 N16 N18 N24 N26 N28 N30 N32">
    <cfRule type="expression" dxfId="1687" priority="12" stopIfTrue="1">
      <formula>ISERROR(N8)</formula>
    </cfRule>
  </conditionalFormatting>
  <conditionalFormatting sqref="N20:N22">
    <cfRule type="expression" dxfId="1686" priority="11" stopIfTrue="1">
      <formula>ISERROR(N20)</formula>
    </cfRule>
  </conditionalFormatting>
  <conditionalFormatting sqref="N34">
    <cfRule type="expression" dxfId="1685" priority="14"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8FA6E-0D46-43DC-B15B-5498C01346AE}">
  <dimension ref="A1:O66"/>
  <sheetViews>
    <sheetView showGridLines="0" showZeros="0" view="pageBreakPreview" zoomScale="87" zoomScaleNormal="80" zoomScaleSheetLayoutView="87" workbookViewId="0">
      <pane ySplit="4" topLeftCell="A47" activePane="bottomLeft" state="frozenSplit"/>
      <selection activeCell="H32" sqref="H32"/>
      <selection pane="bottomLeft" activeCell="Q22" sqref="Q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5" width="9" style="477"/>
    <col min="16"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139</v>
      </c>
      <c r="C4" s="85" t="s">
        <v>186</v>
      </c>
      <c r="D4" s="30"/>
      <c r="E4" s="29" t="s">
        <v>156</v>
      </c>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f>IF(J6="",0,INT($I6*$J6))</f>
        <v>0</v>
      </c>
      <c r="L6" s="69"/>
      <c r="N6" s="378"/>
    </row>
    <row r="7" spans="1:14" ht="15" customHeight="1">
      <c r="A7" s="52"/>
      <c r="B7" s="24"/>
      <c r="C7" s="25"/>
      <c r="D7" s="82"/>
      <c r="E7" s="25"/>
      <c r="F7" s="26"/>
      <c r="G7" s="27"/>
      <c r="H7" s="24"/>
      <c r="I7" s="59"/>
      <c r="J7" s="60"/>
      <c r="K7" s="61"/>
      <c r="L7" s="62"/>
      <c r="N7" s="378"/>
    </row>
    <row r="8" spans="1:14" ht="15" customHeight="1">
      <c r="A8" s="53"/>
      <c r="B8" s="28">
        <v>1</v>
      </c>
      <c r="C8" s="72" t="s">
        <v>692</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c r="C10" s="72"/>
      <c r="D10" s="83"/>
      <c r="E10" s="29"/>
      <c r="F10" s="30"/>
      <c r="G10" s="31"/>
      <c r="H10" s="28"/>
      <c r="I10" s="66"/>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c r="C12" s="72"/>
      <c r="D12" s="83"/>
      <c r="E12" s="29"/>
      <c r="F12" s="30"/>
      <c r="G12" s="31"/>
      <c r="H12" s="28"/>
      <c r="I12" s="66"/>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c r="C14" s="72"/>
      <c r="D14" s="83"/>
      <c r="E14" s="29"/>
      <c r="F14" s="30"/>
      <c r="G14" s="31"/>
      <c r="H14" s="28"/>
      <c r="I14" s="66"/>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c r="C16" s="72"/>
      <c r="D16" s="83"/>
      <c r="E16" s="29"/>
      <c r="F16" s="30"/>
      <c r="G16" s="31"/>
      <c r="H16" s="28"/>
      <c r="I16" s="66"/>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139</v>
      </c>
      <c r="C34" s="86" t="s">
        <v>696</v>
      </c>
      <c r="D34" s="84"/>
      <c r="E34" s="29"/>
      <c r="F34" s="30"/>
      <c r="G34" s="31"/>
      <c r="H34" s="28"/>
      <c r="I34" s="80"/>
      <c r="J34" s="81"/>
      <c r="K34" s="68"/>
      <c r="L34" s="69"/>
      <c r="N34" s="378"/>
    </row>
    <row r="35" spans="1:14" ht="15" customHeight="1">
      <c r="A35" s="52"/>
      <c r="B35" s="24"/>
      <c r="C35" s="25"/>
      <c r="D35" s="82"/>
      <c r="E35" s="25"/>
      <c r="F35" s="26"/>
      <c r="G35" s="27"/>
      <c r="H35" s="24"/>
      <c r="I35" s="59"/>
      <c r="J35" s="60"/>
      <c r="K35" s="61"/>
      <c r="L35" s="62"/>
      <c r="N35" s="378"/>
    </row>
    <row r="36" spans="1:14" ht="15" customHeight="1">
      <c r="A36" s="53"/>
      <c r="B36" s="157" t="s">
        <v>1208</v>
      </c>
      <c r="C36" s="72" t="s">
        <v>692</v>
      </c>
      <c r="D36" s="83"/>
      <c r="E36" s="29"/>
      <c r="F36" s="30"/>
      <c r="G36" s="31"/>
      <c r="H36" s="28"/>
      <c r="I36" s="66"/>
      <c r="J36" s="67"/>
      <c r="K36" s="68"/>
      <c r="L36" s="69"/>
      <c r="N36" s="378"/>
    </row>
    <row r="37" spans="1:14" ht="15" customHeight="1">
      <c r="A37" s="52"/>
      <c r="B37" s="24"/>
      <c r="C37" s="152"/>
      <c r="D37" s="166"/>
      <c r="E37" s="152"/>
      <c r="F37" s="155"/>
      <c r="G37" s="156"/>
      <c r="H37" s="151"/>
      <c r="I37" s="137"/>
      <c r="J37" s="138"/>
      <c r="K37" s="139"/>
      <c r="L37" s="62"/>
      <c r="N37" s="378"/>
    </row>
    <row r="38" spans="1:14" ht="15" customHeight="1">
      <c r="A38" s="53"/>
      <c r="B38" s="28"/>
      <c r="C38" s="158" t="s">
        <v>906</v>
      </c>
      <c r="D38" s="168"/>
      <c r="E38" s="169" t="s">
        <v>1000</v>
      </c>
      <c r="F38" s="161"/>
      <c r="G38" s="162"/>
      <c r="H38" s="157" t="s">
        <v>895</v>
      </c>
      <c r="I38" s="147">
        <v>1</v>
      </c>
      <c r="J38" s="67"/>
      <c r="K38" s="149"/>
      <c r="L38" s="200"/>
      <c r="N38" s="378"/>
    </row>
    <row r="39" spans="1:14" ht="15" customHeight="1">
      <c r="A39" s="52"/>
      <c r="B39" s="24"/>
      <c r="C39" s="25"/>
      <c r="D39" s="82"/>
      <c r="E39" s="25"/>
      <c r="F39" s="26"/>
      <c r="G39" s="27"/>
      <c r="H39" s="24"/>
      <c r="I39" s="59"/>
      <c r="J39" s="138"/>
      <c r="K39" s="61"/>
      <c r="L39" s="62"/>
      <c r="N39" s="378"/>
    </row>
    <row r="40" spans="1:14" ht="15" customHeight="1">
      <c r="A40" s="53"/>
      <c r="B40" s="28"/>
      <c r="C40" s="72"/>
      <c r="D40" s="83"/>
      <c r="E40" s="29"/>
      <c r="F40" s="30"/>
      <c r="G40" s="31"/>
      <c r="H40" s="28"/>
      <c r="I40" s="66"/>
      <c r="J40" s="67"/>
      <c r="K40" s="68"/>
      <c r="L40" s="69"/>
      <c r="N40" s="378"/>
    </row>
    <row r="41" spans="1:14" ht="15" customHeight="1">
      <c r="A41" s="52"/>
      <c r="B41" s="24"/>
      <c r="C41" s="25"/>
      <c r="D41" s="82"/>
      <c r="E41" s="25"/>
      <c r="F41" s="26"/>
      <c r="G41" s="27"/>
      <c r="H41" s="24"/>
      <c r="I41" s="59"/>
      <c r="J41" s="138"/>
      <c r="K41" s="61"/>
      <c r="L41" s="62"/>
      <c r="N41" s="378"/>
    </row>
    <row r="42" spans="1:14" ht="15" customHeight="1">
      <c r="A42" s="53"/>
      <c r="B42" s="28"/>
      <c r="C42" s="72"/>
      <c r="D42" s="83"/>
      <c r="E42" s="29"/>
      <c r="F42" s="30"/>
      <c r="G42" s="31"/>
      <c r="H42" s="28"/>
      <c r="I42" s="66"/>
      <c r="J42" s="67"/>
      <c r="K42" s="68"/>
      <c r="L42" s="69"/>
      <c r="N42" s="378"/>
    </row>
    <row r="43" spans="1:14" ht="15" customHeight="1">
      <c r="A43" s="52"/>
      <c r="B43" s="24"/>
      <c r="C43" s="25"/>
      <c r="D43" s="82"/>
      <c r="E43" s="25"/>
      <c r="F43" s="26"/>
      <c r="G43" s="27"/>
      <c r="H43" s="24"/>
      <c r="I43" s="59"/>
      <c r="J43" s="138"/>
      <c r="K43" s="61"/>
      <c r="L43" s="62"/>
      <c r="N43" s="378"/>
    </row>
    <row r="44" spans="1:14" ht="15" customHeight="1">
      <c r="A44" s="53"/>
      <c r="B44" s="28"/>
      <c r="C44" s="72"/>
      <c r="D44" s="83"/>
      <c r="E44" s="29"/>
      <c r="F44" s="30"/>
      <c r="G44" s="31"/>
      <c r="H44" s="28"/>
      <c r="I44" s="66"/>
      <c r="J44" s="67"/>
      <c r="K44" s="68"/>
      <c r="L44" s="69"/>
      <c r="N44" s="378"/>
    </row>
    <row r="45" spans="1:14" ht="15" customHeight="1">
      <c r="A45" s="52"/>
      <c r="B45" s="24"/>
      <c r="C45" s="25"/>
      <c r="D45" s="82"/>
      <c r="E45" s="25"/>
      <c r="F45" s="26"/>
      <c r="G45" s="27"/>
      <c r="H45" s="24"/>
      <c r="I45" s="59"/>
      <c r="J45" s="138"/>
      <c r="K45" s="61"/>
      <c r="L45" s="62"/>
      <c r="N45" s="378"/>
    </row>
    <row r="46" spans="1:14" ht="15" customHeight="1">
      <c r="A46" s="53"/>
      <c r="B46" s="28"/>
      <c r="C46" s="72"/>
      <c r="D46" s="83"/>
      <c r="E46" s="29"/>
      <c r="F46" s="30"/>
      <c r="G46" s="31"/>
      <c r="H46" s="28"/>
      <c r="I46" s="66"/>
      <c r="J46" s="67"/>
      <c r="K46" s="68"/>
      <c r="L46" s="69"/>
      <c r="N46" s="378"/>
    </row>
    <row r="47" spans="1:14" ht="15" customHeight="1">
      <c r="A47" s="52"/>
      <c r="B47" s="24"/>
      <c r="C47" s="25"/>
      <c r="D47" s="82"/>
      <c r="E47" s="25"/>
      <c r="F47" s="26"/>
      <c r="G47" s="27"/>
      <c r="H47" s="24"/>
      <c r="I47" s="59"/>
      <c r="J47" s="138"/>
      <c r="K47" s="61"/>
      <c r="L47" s="62"/>
      <c r="N47" s="378"/>
    </row>
    <row r="48" spans="1:14" ht="15" customHeight="1">
      <c r="A48" s="53"/>
      <c r="B48" s="28"/>
      <c r="C48" s="72"/>
      <c r="D48" s="83"/>
      <c r="E48" s="29"/>
      <c r="F48" s="30"/>
      <c r="G48" s="31"/>
      <c r="H48" s="28"/>
      <c r="I48" s="66"/>
      <c r="J48" s="67"/>
      <c r="K48" s="68"/>
      <c r="L48" s="69"/>
      <c r="N48" s="378"/>
    </row>
    <row r="49" spans="1:14" ht="15" customHeight="1">
      <c r="A49" s="52"/>
      <c r="B49" s="24"/>
      <c r="C49" s="25"/>
      <c r="D49" s="82"/>
      <c r="E49" s="25"/>
      <c r="F49" s="26"/>
      <c r="G49" s="27"/>
      <c r="H49" s="24"/>
      <c r="I49" s="59"/>
      <c r="J49" s="138"/>
      <c r="K49" s="61"/>
      <c r="L49" s="62"/>
      <c r="N49" s="378"/>
    </row>
    <row r="50" spans="1:14" ht="15" customHeight="1">
      <c r="A50" s="53"/>
      <c r="B50" s="28"/>
      <c r="C50" s="72"/>
      <c r="D50" s="83"/>
      <c r="E50" s="29"/>
      <c r="F50" s="30"/>
      <c r="G50" s="31"/>
      <c r="H50" s="28"/>
      <c r="I50" s="66"/>
      <c r="J50" s="67"/>
      <c r="K50" s="68"/>
      <c r="L50" s="69"/>
      <c r="N50" s="378"/>
    </row>
    <row r="51" spans="1:14" ht="15" customHeight="1">
      <c r="A51" s="52"/>
      <c r="B51" s="24"/>
      <c r="C51" s="25"/>
      <c r="D51" s="82"/>
      <c r="E51" s="25"/>
      <c r="F51" s="26"/>
      <c r="G51" s="27"/>
      <c r="H51" s="24"/>
      <c r="I51" s="59"/>
      <c r="J51" s="138"/>
      <c r="K51" s="61"/>
      <c r="L51" s="62"/>
      <c r="N51" s="378"/>
    </row>
    <row r="52" spans="1:14" ht="15" customHeight="1">
      <c r="A52" s="53"/>
      <c r="B52" s="28"/>
      <c r="C52" s="72"/>
      <c r="D52" s="83"/>
      <c r="E52" s="29"/>
      <c r="F52" s="30"/>
      <c r="G52" s="31"/>
      <c r="H52" s="28"/>
      <c r="I52" s="66"/>
      <c r="J52" s="67"/>
      <c r="K52" s="68"/>
      <c r="L52" s="69"/>
      <c r="N52" s="378"/>
    </row>
    <row r="53" spans="1:14" ht="15" customHeight="1">
      <c r="A53" s="52"/>
      <c r="B53" s="24"/>
      <c r="C53" s="25"/>
      <c r="D53" s="82"/>
      <c r="E53" s="25"/>
      <c r="F53" s="26"/>
      <c r="G53" s="27"/>
      <c r="H53" s="24"/>
      <c r="I53" s="59"/>
      <c r="J53" s="138"/>
      <c r="K53" s="61"/>
      <c r="L53" s="62"/>
      <c r="N53" s="378"/>
    </row>
    <row r="54" spans="1:14" ht="15" customHeight="1">
      <c r="A54" s="53"/>
      <c r="B54" s="28"/>
      <c r="C54" s="72"/>
      <c r="D54" s="83"/>
      <c r="E54" s="29"/>
      <c r="F54" s="30"/>
      <c r="G54" s="31"/>
      <c r="H54" s="28"/>
      <c r="I54" s="66"/>
      <c r="J54" s="67"/>
      <c r="K54" s="68"/>
      <c r="L54" s="69"/>
      <c r="N54" s="378"/>
    </row>
    <row r="55" spans="1:14" ht="15" customHeight="1">
      <c r="A55" s="52"/>
      <c r="B55" s="24"/>
      <c r="C55" s="25"/>
      <c r="D55" s="82"/>
      <c r="E55" s="25"/>
      <c r="F55" s="26"/>
      <c r="G55" s="27"/>
      <c r="H55" s="24"/>
      <c r="I55" s="59"/>
      <c r="J55" s="138"/>
      <c r="K55" s="61"/>
      <c r="L55" s="62"/>
      <c r="N55" s="378"/>
    </row>
    <row r="56" spans="1:14" ht="15" customHeight="1">
      <c r="A56" s="53"/>
      <c r="B56" s="28"/>
      <c r="C56" s="72"/>
      <c r="D56" s="83"/>
      <c r="E56" s="29"/>
      <c r="F56" s="30"/>
      <c r="G56" s="31"/>
      <c r="H56" s="28"/>
      <c r="I56" s="66"/>
      <c r="J56" s="67"/>
      <c r="K56" s="68"/>
      <c r="L56" s="69"/>
      <c r="N56" s="378"/>
    </row>
    <row r="57" spans="1:14" ht="15" customHeight="1">
      <c r="A57" s="52"/>
      <c r="B57" s="24"/>
      <c r="C57" s="25"/>
      <c r="D57" s="82"/>
      <c r="E57" s="25"/>
      <c r="F57" s="26"/>
      <c r="G57" s="27"/>
      <c r="H57" s="24"/>
      <c r="I57" s="59"/>
      <c r="J57" s="138"/>
      <c r="K57" s="61"/>
      <c r="L57" s="62"/>
      <c r="N57" s="378"/>
    </row>
    <row r="58" spans="1:14" ht="15" customHeight="1">
      <c r="A58" s="53"/>
      <c r="B58" s="28"/>
      <c r="C58" s="72"/>
      <c r="D58" s="83"/>
      <c r="E58" s="29"/>
      <c r="F58" s="30"/>
      <c r="G58" s="31"/>
      <c r="H58" s="28"/>
      <c r="I58" s="66"/>
      <c r="J58" s="67"/>
      <c r="K58" s="68"/>
      <c r="L58" s="69"/>
      <c r="N58" s="378"/>
    </row>
    <row r="59" spans="1:14" ht="15" customHeight="1">
      <c r="A59" s="52"/>
      <c r="B59" s="24"/>
      <c r="C59" s="25"/>
      <c r="D59" s="82"/>
      <c r="E59" s="25"/>
      <c r="F59" s="26"/>
      <c r="G59" s="27"/>
      <c r="H59" s="24"/>
      <c r="I59" s="59"/>
      <c r="J59" s="138"/>
      <c r="K59" s="61"/>
      <c r="L59" s="62"/>
      <c r="N59" s="378"/>
    </row>
    <row r="60" spans="1:14" ht="15" customHeight="1">
      <c r="A60" s="53"/>
      <c r="B60" s="28"/>
      <c r="C60" s="72"/>
      <c r="D60" s="83"/>
      <c r="E60" s="29"/>
      <c r="F60" s="30"/>
      <c r="G60" s="31"/>
      <c r="H60" s="28"/>
      <c r="I60" s="66"/>
      <c r="J60" s="67"/>
      <c r="K60" s="68"/>
      <c r="L60" s="69"/>
      <c r="N60" s="378"/>
    </row>
    <row r="61" spans="1:14" ht="15" customHeight="1">
      <c r="A61" s="52"/>
      <c r="B61" s="24"/>
      <c r="C61" s="25"/>
      <c r="D61" s="82"/>
      <c r="E61" s="25"/>
      <c r="F61" s="26"/>
      <c r="G61" s="27"/>
      <c r="H61" s="24"/>
      <c r="I61" s="59"/>
      <c r="J61" s="138"/>
      <c r="K61" s="61"/>
      <c r="L61" s="62"/>
      <c r="N61" s="378"/>
    </row>
    <row r="62" spans="1:14" ht="15" customHeight="1">
      <c r="A62" s="53"/>
      <c r="B62" s="28"/>
      <c r="C62" s="72"/>
      <c r="D62" s="83"/>
      <c r="E62" s="29"/>
      <c r="F62" s="30"/>
      <c r="G62" s="31"/>
      <c r="H62" s="28"/>
      <c r="I62" s="66"/>
      <c r="J62" s="67"/>
      <c r="K62" s="68"/>
      <c r="L62" s="69"/>
      <c r="N62" s="378"/>
    </row>
    <row r="63" spans="1:14" ht="15" customHeight="1">
      <c r="A63" s="52"/>
      <c r="B63" s="24"/>
      <c r="C63" s="25"/>
      <c r="D63" s="82"/>
      <c r="E63" s="25"/>
      <c r="F63" s="26"/>
      <c r="G63" s="27"/>
      <c r="H63" s="24"/>
      <c r="I63" s="59"/>
      <c r="J63" s="138"/>
      <c r="K63" s="61"/>
      <c r="L63" s="62"/>
      <c r="N63" s="378"/>
    </row>
    <row r="64" spans="1:14" ht="15" customHeight="1">
      <c r="A64" s="53"/>
      <c r="B64" s="28"/>
      <c r="C64" s="72"/>
      <c r="D64" s="83"/>
      <c r="E64" s="29"/>
      <c r="F64" s="30"/>
      <c r="G64" s="31"/>
      <c r="H64" s="28"/>
      <c r="I64" s="66"/>
      <c r="J64" s="67"/>
      <c r="K64" s="68"/>
      <c r="L64" s="69"/>
      <c r="N64" s="378"/>
    </row>
    <row r="65" spans="1:14" ht="15" customHeight="1">
      <c r="A65" s="52"/>
      <c r="B65" s="24"/>
      <c r="C65" s="25"/>
      <c r="D65" s="82"/>
      <c r="E65" s="25"/>
      <c r="F65" s="26"/>
      <c r="G65" s="27"/>
      <c r="H65" s="24"/>
      <c r="I65" s="77"/>
      <c r="J65" s="138"/>
      <c r="K65" s="61"/>
      <c r="L65" s="62"/>
      <c r="N65" s="378"/>
    </row>
    <row r="66" spans="1:14" ht="15" customHeight="1">
      <c r="A66" s="53"/>
      <c r="B66" s="157" t="s">
        <v>1208</v>
      </c>
      <c r="C66" s="29" t="s">
        <v>702</v>
      </c>
      <c r="D66" s="84"/>
      <c r="E66" s="29"/>
      <c r="F66" s="30"/>
      <c r="G66" s="31"/>
      <c r="H66" s="28"/>
      <c r="I66" s="80"/>
      <c r="J66" s="67"/>
      <c r="K66" s="183"/>
      <c r="L66" s="69"/>
      <c r="N66" s="378"/>
    </row>
  </sheetData>
  <mergeCells count="8">
    <mergeCell ref="K1:K2"/>
    <mergeCell ref="L1:L2"/>
    <mergeCell ref="B1:D2"/>
    <mergeCell ref="E1:E2"/>
    <mergeCell ref="G1:G2"/>
    <mergeCell ref="H1:H2"/>
    <mergeCell ref="I1:I2"/>
    <mergeCell ref="J1:J2"/>
  </mergeCells>
  <phoneticPr fontId="2"/>
  <conditionalFormatting sqref="A3:A66">
    <cfRule type="cellIs" dxfId="165" priority="60" stopIfTrue="1" operator="between">
      <formula>0.9999</formula>
      <formula>1.0001</formula>
    </cfRule>
  </conditionalFormatting>
  <conditionalFormatting sqref="J8:K8">
    <cfRule type="expression" dxfId="164" priority="28" stopIfTrue="1">
      <formula>ISERROR(J8)</formula>
    </cfRule>
  </conditionalFormatting>
  <conditionalFormatting sqref="J10:K10">
    <cfRule type="expression" dxfId="163" priority="27" stopIfTrue="1">
      <formula>ISERROR(J10)</formula>
    </cfRule>
  </conditionalFormatting>
  <conditionalFormatting sqref="J12:K12">
    <cfRule type="expression" dxfId="162" priority="26" stopIfTrue="1">
      <formula>ISERROR(J12)</formula>
    </cfRule>
  </conditionalFormatting>
  <conditionalFormatting sqref="J14:K14">
    <cfRule type="expression" dxfId="161" priority="25" stopIfTrue="1">
      <formula>ISERROR(J14)</formula>
    </cfRule>
  </conditionalFormatting>
  <conditionalFormatting sqref="J16:K16">
    <cfRule type="expression" dxfId="160" priority="24" stopIfTrue="1">
      <formula>ISERROR(J16)</formula>
    </cfRule>
  </conditionalFormatting>
  <conditionalFormatting sqref="J18:K18">
    <cfRule type="expression" dxfId="159" priority="23" stopIfTrue="1">
      <formula>ISERROR(J18)</formula>
    </cfRule>
  </conditionalFormatting>
  <conditionalFormatting sqref="J20:K20">
    <cfRule type="expression" dxfId="158" priority="22" stopIfTrue="1">
      <formula>ISERROR(J20)</formula>
    </cfRule>
  </conditionalFormatting>
  <conditionalFormatting sqref="J22:K22">
    <cfRule type="expression" dxfId="157" priority="21" stopIfTrue="1">
      <formula>ISERROR(J22)</formula>
    </cfRule>
  </conditionalFormatting>
  <conditionalFormatting sqref="J24:K24">
    <cfRule type="expression" dxfId="156" priority="20" stopIfTrue="1">
      <formula>ISERROR(J24)</formula>
    </cfRule>
  </conditionalFormatting>
  <conditionalFormatting sqref="J26:K26">
    <cfRule type="expression" dxfId="155" priority="19" stopIfTrue="1">
      <formula>ISERROR(J26)</formula>
    </cfRule>
  </conditionalFormatting>
  <conditionalFormatting sqref="J28:K28">
    <cfRule type="expression" dxfId="154" priority="18" stopIfTrue="1">
      <formula>ISERROR(J28)</formula>
    </cfRule>
  </conditionalFormatting>
  <conditionalFormatting sqref="J30:K30">
    <cfRule type="expression" dxfId="153" priority="17" stopIfTrue="1">
      <formula>ISERROR(J30)</formula>
    </cfRule>
  </conditionalFormatting>
  <conditionalFormatting sqref="J32:K32">
    <cfRule type="expression" dxfId="152" priority="16" stopIfTrue="1">
      <formula>ISERROR(J32)</formula>
    </cfRule>
  </conditionalFormatting>
  <conditionalFormatting sqref="J36:K36">
    <cfRule type="expression" dxfId="151" priority="49" stopIfTrue="1">
      <formula>ISERROR(J36)</formula>
    </cfRule>
  </conditionalFormatting>
  <conditionalFormatting sqref="J38:K38 J40:K40 J42:K42 J44:K44 J46:K46 J48:K48 J50:K50 J52:K52 J54:K54 J56:K56 J58:K58 J60:K60 J62:K62 J64:K64 J66:K66">
    <cfRule type="expression" dxfId="150" priority="2" stopIfTrue="1">
      <formula>ISERROR(J38)</formula>
    </cfRule>
  </conditionalFormatting>
  <conditionalFormatting sqref="J11:L11">
    <cfRule type="expression" dxfId="149" priority="36" stopIfTrue="1">
      <formula>ISERROR(J11)</formula>
    </cfRule>
  </conditionalFormatting>
  <conditionalFormatting sqref="K6">
    <cfRule type="expression" dxfId="148" priority="59" stopIfTrue="1">
      <formula>ISERROR(K6)</formula>
    </cfRule>
  </conditionalFormatting>
  <conditionalFormatting sqref="K34">
    <cfRule type="expression" dxfId="147" priority="15" stopIfTrue="1">
      <formula>ISERROR(K34)</formula>
    </cfRule>
  </conditionalFormatting>
  <conditionalFormatting sqref="L5">
    <cfRule type="expression" dxfId="146" priority="58" stopIfTrue="1">
      <formula>ISERROR(L5)</formula>
    </cfRule>
  </conditionalFormatting>
  <conditionalFormatting sqref="L7">
    <cfRule type="expression" dxfId="145" priority="52" stopIfTrue="1">
      <formula>ISERROR(L7)</formula>
    </cfRule>
  </conditionalFormatting>
  <conditionalFormatting sqref="L9">
    <cfRule type="expression" dxfId="144" priority="51" stopIfTrue="1">
      <formula>ISERROR(L9)</formula>
    </cfRule>
  </conditionalFormatting>
  <conditionalFormatting sqref="L13">
    <cfRule type="expression" dxfId="143" priority="53" stopIfTrue="1">
      <formula>ISERROR(L13)</formula>
    </cfRule>
  </conditionalFormatting>
  <conditionalFormatting sqref="L15">
    <cfRule type="expression" dxfId="142" priority="56" stopIfTrue="1">
      <formula>ISERROR(L15)</formula>
    </cfRule>
  </conditionalFormatting>
  <conditionalFormatting sqref="L17">
    <cfRule type="expression" dxfId="141" priority="55" stopIfTrue="1">
      <formula>ISERROR(L17)</formula>
    </cfRule>
  </conditionalFormatting>
  <conditionalFormatting sqref="L19">
    <cfRule type="expression" dxfId="140" priority="50" stopIfTrue="1">
      <formula>ISERROR(L19)</formula>
    </cfRule>
  </conditionalFormatting>
  <conditionalFormatting sqref="L21 L23 L25 L27 L29 L31 L35 K39:L39 L47 L49 L51 L53 L55 L57 L59 L61 L63">
    <cfRule type="expression" dxfId="139" priority="57" stopIfTrue="1">
      <formula>ISERROR(K21)</formula>
    </cfRule>
  </conditionalFormatting>
  <conditionalFormatting sqref="L37">
    <cfRule type="expression" dxfId="138" priority="1" stopIfTrue="1">
      <formula>ISERROR(L37)</formula>
    </cfRule>
  </conditionalFormatting>
  <conditionalFormatting sqref="L41">
    <cfRule type="expression" dxfId="137" priority="14" stopIfTrue="1">
      <formula>ISERROR(L41)</formula>
    </cfRule>
  </conditionalFormatting>
  <conditionalFormatting sqref="L43">
    <cfRule type="expression" dxfId="136" priority="12" stopIfTrue="1">
      <formula>ISERROR(L43)</formula>
    </cfRule>
  </conditionalFormatting>
  <conditionalFormatting sqref="L45">
    <cfRule type="expression" dxfId="135" priority="10" stopIfTrue="1">
      <formula>ISERROR(L45)</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 manualBreakCount="1">
    <brk id="34" min="1" max="11"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259A6-C50B-4BD7-A551-A91B92D88654}">
  <dimension ref="A1:O354"/>
  <sheetViews>
    <sheetView showGridLines="0" showZeros="0" view="pageBreakPreview" zoomScaleNormal="80" zoomScaleSheetLayoutView="100" workbookViewId="0">
      <pane ySplit="4" topLeftCell="A188" activePane="bottomLeft" state="frozenSplit"/>
      <selection activeCell="H32" sqref="H32"/>
      <selection pane="bottomLeft" activeCell="P22" sqref="P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5" width="9" style="477"/>
    <col min="16"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143</v>
      </c>
      <c r="C4" s="85" t="s">
        <v>202</v>
      </c>
      <c r="D4" s="30"/>
      <c r="E4" s="29"/>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c r="F7" s="26"/>
      <c r="G7" s="27"/>
      <c r="H7" s="24"/>
      <c r="I7" s="59"/>
      <c r="J7" s="60"/>
      <c r="K7" s="61"/>
      <c r="L7" s="62"/>
      <c r="N7" s="378"/>
    </row>
    <row r="8" spans="1:14" ht="15" customHeight="1">
      <c r="A8" s="53"/>
      <c r="B8" s="28">
        <v>1</v>
      </c>
      <c r="C8" s="185" t="s">
        <v>1209</v>
      </c>
      <c r="D8" s="83"/>
      <c r="E8" s="29"/>
      <c r="F8" s="30"/>
      <c r="G8" s="31"/>
      <c r="H8" s="28" t="s">
        <v>59</v>
      </c>
      <c r="I8" s="66">
        <v>1</v>
      </c>
      <c r="J8" s="67"/>
      <c r="K8" s="68"/>
      <c r="L8" s="69"/>
      <c r="N8" s="378"/>
    </row>
    <row r="9" spans="1:14" ht="15" customHeight="1">
      <c r="A9" s="52"/>
      <c r="B9" s="24"/>
      <c r="C9" s="25"/>
      <c r="D9" s="82"/>
      <c r="E9" s="25"/>
      <c r="F9" s="26"/>
      <c r="G9" s="27"/>
      <c r="H9" s="24"/>
      <c r="I9" s="59"/>
      <c r="J9" s="60"/>
      <c r="K9" s="61"/>
      <c r="L9" s="62"/>
      <c r="N9" s="378"/>
    </row>
    <row r="10" spans="1:14" ht="15" customHeight="1">
      <c r="A10" s="53"/>
      <c r="B10" s="28">
        <v>2</v>
      </c>
      <c r="C10" s="185" t="s">
        <v>1210</v>
      </c>
      <c r="D10" s="83"/>
      <c r="E10" s="29"/>
      <c r="F10" s="30"/>
      <c r="G10" s="31"/>
      <c r="H10" s="28" t="s">
        <v>59</v>
      </c>
      <c r="I10" s="66">
        <v>1</v>
      </c>
      <c r="J10" s="67"/>
      <c r="K10" s="68"/>
      <c r="L10" s="69"/>
      <c r="N10" s="378"/>
    </row>
    <row r="11" spans="1:14" ht="15" customHeight="1">
      <c r="A11" s="52"/>
      <c r="B11" s="24"/>
      <c r="C11" s="25"/>
      <c r="D11" s="82"/>
      <c r="E11" s="25"/>
      <c r="F11" s="26"/>
      <c r="G11" s="27"/>
      <c r="H11" s="24"/>
      <c r="I11" s="59"/>
      <c r="J11" s="60"/>
      <c r="K11" s="61"/>
      <c r="L11" s="62"/>
      <c r="N11" s="378"/>
    </row>
    <row r="12" spans="1:14" ht="15" customHeight="1">
      <c r="A12" s="53"/>
      <c r="B12" s="28">
        <v>3</v>
      </c>
      <c r="C12" s="185" t="s">
        <v>1211</v>
      </c>
      <c r="D12" s="83"/>
      <c r="E12" s="29"/>
      <c r="F12" s="30"/>
      <c r="G12" s="31"/>
      <c r="H12" s="28" t="s">
        <v>59</v>
      </c>
      <c r="I12" s="66">
        <v>1</v>
      </c>
      <c r="J12" s="67"/>
      <c r="K12" s="68"/>
      <c r="L12" s="69"/>
      <c r="N12" s="378"/>
    </row>
    <row r="13" spans="1:14" ht="15" customHeight="1">
      <c r="A13" s="52"/>
      <c r="B13" s="24"/>
      <c r="C13" s="25"/>
      <c r="D13" s="82"/>
      <c r="E13" s="25"/>
      <c r="F13" s="26"/>
      <c r="G13" s="27"/>
      <c r="H13" s="24"/>
      <c r="I13" s="59"/>
      <c r="J13" s="60"/>
      <c r="K13" s="61"/>
      <c r="L13" s="62"/>
      <c r="N13" s="378"/>
    </row>
    <row r="14" spans="1:14" ht="15" customHeight="1">
      <c r="A14" s="53"/>
      <c r="B14" s="28">
        <v>4</v>
      </c>
      <c r="C14" s="72" t="s">
        <v>1212</v>
      </c>
      <c r="D14" s="83"/>
      <c r="E14" s="29"/>
      <c r="F14" s="30"/>
      <c r="G14" s="31"/>
      <c r="H14" s="28" t="s">
        <v>59</v>
      </c>
      <c r="I14" s="66">
        <v>1</v>
      </c>
      <c r="J14" s="67"/>
      <c r="K14" s="68"/>
      <c r="L14" s="69"/>
      <c r="N14" s="378"/>
    </row>
    <row r="15" spans="1:14" ht="15" customHeight="1">
      <c r="A15" s="52"/>
      <c r="B15" s="24"/>
      <c r="C15" s="25"/>
      <c r="D15" s="82"/>
      <c r="E15" s="25"/>
      <c r="F15" s="26"/>
      <c r="G15" s="27"/>
      <c r="H15" s="24"/>
      <c r="I15" s="59"/>
      <c r="J15" s="60"/>
      <c r="K15" s="61"/>
      <c r="L15" s="62"/>
      <c r="N15" s="378"/>
    </row>
    <row r="16" spans="1:14" ht="15" customHeight="1">
      <c r="A16" s="53"/>
      <c r="B16" s="28">
        <v>5</v>
      </c>
      <c r="C16" s="72" t="s">
        <v>1213</v>
      </c>
      <c r="D16" s="83"/>
      <c r="E16" s="29"/>
      <c r="F16" s="30"/>
      <c r="G16" s="31"/>
      <c r="H16" s="28" t="s">
        <v>59</v>
      </c>
      <c r="I16" s="66">
        <v>1</v>
      </c>
      <c r="J16" s="67"/>
      <c r="K16" s="68"/>
      <c r="L16" s="69"/>
      <c r="N16" s="378"/>
    </row>
    <row r="17" spans="1:14" ht="15" customHeight="1">
      <c r="A17" s="52"/>
      <c r="B17" s="24"/>
      <c r="C17" s="25"/>
      <c r="D17" s="82"/>
      <c r="E17" s="25"/>
      <c r="F17" s="26"/>
      <c r="G17" s="27"/>
      <c r="H17" s="24"/>
      <c r="I17" s="59"/>
      <c r="J17" s="60"/>
      <c r="K17" s="61"/>
      <c r="L17" s="62"/>
      <c r="N17" s="378"/>
    </row>
    <row r="18" spans="1:14" ht="15" customHeight="1">
      <c r="A18" s="53"/>
      <c r="B18" s="28"/>
      <c r="C18" s="72"/>
      <c r="D18" s="83"/>
      <c r="E18" s="29"/>
      <c r="F18" s="30"/>
      <c r="G18" s="31"/>
      <c r="H18" s="28"/>
      <c r="I18" s="66"/>
      <c r="J18" s="67"/>
      <c r="K18" s="68"/>
      <c r="L18" s="69"/>
      <c r="N18" s="378"/>
    </row>
    <row r="19" spans="1:14" ht="15" customHeight="1">
      <c r="A19" s="52"/>
      <c r="B19" s="24"/>
      <c r="C19" s="25"/>
      <c r="D19" s="82"/>
      <c r="E19" s="25"/>
      <c r="F19" s="26"/>
      <c r="G19" s="27"/>
      <c r="H19" s="24"/>
      <c r="I19" s="59"/>
      <c r="J19" s="60"/>
      <c r="K19" s="61"/>
      <c r="L19" s="62"/>
      <c r="N19" s="378"/>
    </row>
    <row r="20" spans="1:14" ht="15" customHeight="1">
      <c r="A20" s="53"/>
      <c r="B20" s="28"/>
      <c r="C20" s="72"/>
      <c r="D20" s="83"/>
      <c r="E20" s="29"/>
      <c r="F20" s="30"/>
      <c r="G20" s="31"/>
      <c r="H20" s="28"/>
      <c r="I20" s="66"/>
      <c r="J20" s="67"/>
      <c r="K20" s="68"/>
      <c r="L20" s="69"/>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143</v>
      </c>
      <c r="C34" s="86" t="s">
        <v>696</v>
      </c>
      <c r="D34" s="84"/>
      <c r="E34" s="29"/>
      <c r="F34" s="30"/>
      <c r="G34" s="31"/>
      <c r="H34" s="28"/>
      <c r="I34" s="80"/>
      <c r="J34" s="81"/>
      <c r="K34" s="68"/>
      <c r="L34" s="69"/>
      <c r="N34" s="378"/>
    </row>
    <row r="35" spans="1:14" ht="15" customHeight="1">
      <c r="A35" s="52"/>
      <c r="B35" s="151"/>
      <c r="C35" s="152"/>
      <c r="D35" s="166"/>
      <c r="E35" s="152"/>
      <c r="F35" s="155"/>
      <c r="G35" s="156"/>
      <c r="H35" s="151"/>
      <c r="I35" s="137"/>
      <c r="J35" s="138"/>
      <c r="K35" s="139"/>
      <c r="L35" s="140"/>
      <c r="N35" s="378"/>
    </row>
    <row r="36" spans="1:14" ht="15" customHeight="1">
      <c r="A36" s="53"/>
      <c r="B36" s="157" t="s">
        <v>1214</v>
      </c>
      <c r="C36" s="186" t="s">
        <v>1209</v>
      </c>
      <c r="D36" s="168"/>
      <c r="E36" s="169"/>
      <c r="F36" s="161"/>
      <c r="G36" s="162"/>
      <c r="H36" s="157"/>
      <c r="I36" s="147"/>
      <c r="J36" s="148"/>
      <c r="K36" s="149">
        <f>IF(J36="",0,INT($I36*$J36))</f>
        <v>0</v>
      </c>
      <c r="L36" s="150"/>
      <c r="N36" s="378"/>
    </row>
    <row r="37" spans="1:14" ht="15" customHeight="1">
      <c r="A37" s="52"/>
      <c r="B37" s="151"/>
      <c r="C37" s="152"/>
      <c r="D37" s="166"/>
      <c r="E37" s="152" t="s">
        <v>1215</v>
      </c>
      <c r="F37" s="155"/>
      <c r="G37" s="156"/>
      <c r="H37" s="151"/>
      <c r="I37" s="137"/>
      <c r="J37" s="138"/>
      <c r="K37" s="139"/>
      <c r="L37" s="62"/>
    </row>
    <row r="38" spans="1:14" ht="15" customHeight="1">
      <c r="A38" s="53"/>
      <c r="B38" s="157"/>
      <c r="C38" s="158" t="s">
        <v>1216</v>
      </c>
      <c r="D38" s="168"/>
      <c r="E38" s="169" t="s">
        <v>1217</v>
      </c>
      <c r="F38" s="161"/>
      <c r="G38" s="162"/>
      <c r="H38" s="157" t="s">
        <v>59</v>
      </c>
      <c r="I38" s="147">
        <v>1</v>
      </c>
      <c r="J38" s="67"/>
      <c r="K38" s="67"/>
      <c r="L38" s="200"/>
      <c r="N38" s="378"/>
    </row>
    <row r="39" spans="1:14" ht="15" customHeight="1">
      <c r="A39" s="52"/>
      <c r="B39" s="151"/>
      <c r="C39" s="152"/>
      <c r="D39" s="166"/>
      <c r="E39" s="152"/>
      <c r="F39" s="155"/>
      <c r="G39" s="156"/>
      <c r="H39" s="151"/>
      <c r="I39" s="137"/>
      <c r="J39" s="138"/>
      <c r="K39" s="139"/>
      <c r="L39" s="62"/>
      <c r="N39" s="378"/>
    </row>
    <row r="40" spans="1:14" ht="15" customHeight="1">
      <c r="A40" s="53"/>
      <c r="B40" s="157"/>
      <c r="C40" s="158" t="s">
        <v>1218</v>
      </c>
      <c r="D40" s="168"/>
      <c r="E40" s="169" t="s">
        <v>1219</v>
      </c>
      <c r="F40" s="161"/>
      <c r="G40" s="162"/>
      <c r="H40" s="157" t="s">
        <v>271</v>
      </c>
      <c r="I40" s="147">
        <v>1</v>
      </c>
      <c r="J40" s="67"/>
      <c r="K40" s="149"/>
      <c r="L40" s="200"/>
      <c r="N40" s="378"/>
    </row>
    <row r="41" spans="1:14" ht="15" customHeight="1">
      <c r="A41" s="52"/>
      <c r="B41" s="151"/>
      <c r="C41" s="152"/>
      <c r="D41" s="166"/>
      <c r="E41" s="152"/>
      <c r="F41" s="155"/>
      <c r="G41" s="156"/>
      <c r="H41" s="151"/>
      <c r="I41" s="137"/>
      <c r="J41" s="138"/>
      <c r="K41" s="139"/>
      <c r="L41" s="62"/>
      <c r="N41" s="378"/>
    </row>
    <row r="42" spans="1:14" ht="15" customHeight="1">
      <c r="A42" s="53"/>
      <c r="B42" s="157"/>
      <c r="C42" s="158" t="s">
        <v>1220</v>
      </c>
      <c r="D42" s="168"/>
      <c r="E42" s="169" t="s">
        <v>1221</v>
      </c>
      <c r="F42" s="161"/>
      <c r="G42" s="162"/>
      <c r="H42" s="157" t="s">
        <v>271</v>
      </c>
      <c r="I42" s="147">
        <v>1</v>
      </c>
      <c r="J42" s="67"/>
      <c r="K42" s="149"/>
      <c r="L42" s="200"/>
      <c r="N42" s="378"/>
    </row>
    <row r="43" spans="1:14" ht="15" customHeight="1">
      <c r="A43" s="52"/>
      <c r="B43" s="151"/>
      <c r="C43" s="152"/>
      <c r="D43" s="166"/>
      <c r="E43" s="152"/>
      <c r="F43" s="155"/>
      <c r="G43" s="156"/>
      <c r="H43" s="151"/>
      <c r="I43" s="137"/>
      <c r="J43" s="138"/>
      <c r="K43" s="139"/>
      <c r="L43" s="62"/>
      <c r="N43" s="378"/>
    </row>
    <row r="44" spans="1:14" ht="15" customHeight="1">
      <c r="A44" s="53"/>
      <c r="B44" s="157"/>
      <c r="C44" s="158" t="s">
        <v>1222</v>
      </c>
      <c r="D44" s="168"/>
      <c r="E44" s="169" t="s">
        <v>1223</v>
      </c>
      <c r="F44" s="161"/>
      <c r="G44" s="162"/>
      <c r="H44" s="157" t="s">
        <v>1224</v>
      </c>
      <c r="I44" s="147">
        <v>2.2999999999999998</v>
      </c>
      <c r="J44" s="67"/>
      <c r="K44" s="149"/>
      <c r="L44" s="200"/>
      <c r="N44" s="378"/>
    </row>
    <row r="45" spans="1:14" ht="15" customHeight="1">
      <c r="A45" s="52"/>
      <c r="B45" s="151"/>
      <c r="C45" s="152"/>
      <c r="D45" s="166"/>
      <c r="E45" s="152" t="s">
        <v>1225</v>
      </c>
      <c r="F45" s="155"/>
      <c r="G45" s="156"/>
      <c r="H45" s="151"/>
      <c r="I45" s="137"/>
      <c r="J45" s="138"/>
      <c r="K45" s="139"/>
      <c r="L45" s="62"/>
      <c r="N45" s="378"/>
    </row>
    <row r="46" spans="1:14" ht="15" customHeight="1">
      <c r="A46" s="53"/>
      <c r="B46" s="157"/>
      <c r="C46" s="158" t="s">
        <v>1226</v>
      </c>
      <c r="D46" s="168"/>
      <c r="E46" s="169" t="s">
        <v>1227</v>
      </c>
      <c r="F46" s="161"/>
      <c r="G46" s="162"/>
      <c r="H46" s="157" t="s">
        <v>59</v>
      </c>
      <c r="I46" s="147">
        <v>1</v>
      </c>
      <c r="J46" s="67"/>
      <c r="K46" s="67"/>
      <c r="L46" s="200"/>
      <c r="N46" s="378"/>
    </row>
    <row r="47" spans="1:14" ht="15" customHeight="1">
      <c r="A47" s="52"/>
      <c r="B47" s="151"/>
      <c r="C47" s="152"/>
      <c r="D47" s="166"/>
      <c r="E47" s="152"/>
      <c r="F47" s="155"/>
      <c r="G47" s="156"/>
      <c r="H47" s="151"/>
      <c r="I47" s="137"/>
      <c r="J47" s="138"/>
      <c r="K47" s="139"/>
      <c r="L47" s="62"/>
      <c r="N47" s="378"/>
    </row>
    <row r="48" spans="1:14" ht="15" customHeight="1">
      <c r="A48" s="53"/>
      <c r="B48" s="157"/>
      <c r="C48" s="158" t="s">
        <v>1218</v>
      </c>
      <c r="D48" s="168"/>
      <c r="E48" s="169" t="s">
        <v>1228</v>
      </c>
      <c r="F48" s="161"/>
      <c r="G48" s="162"/>
      <c r="H48" s="157" t="s">
        <v>271</v>
      </c>
      <c r="I48" s="147">
        <v>1</v>
      </c>
      <c r="J48" s="67"/>
      <c r="K48" s="149"/>
      <c r="L48" s="200"/>
      <c r="N48" s="378"/>
    </row>
    <row r="49" spans="1:14" ht="15" customHeight="1">
      <c r="A49" s="52"/>
      <c r="B49" s="151"/>
      <c r="C49" s="152"/>
      <c r="D49" s="166"/>
      <c r="E49" s="152"/>
      <c r="F49" s="155"/>
      <c r="G49" s="156"/>
      <c r="H49" s="151"/>
      <c r="I49" s="137"/>
      <c r="J49" s="138"/>
      <c r="K49" s="139"/>
      <c r="L49" s="62"/>
      <c r="N49" s="378"/>
    </row>
    <row r="50" spans="1:14" ht="15" customHeight="1">
      <c r="A50" s="53"/>
      <c r="B50" s="157"/>
      <c r="C50" s="158" t="s">
        <v>1229</v>
      </c>
      <c r="D50" s="168"/>
      <c r="E50" s="169" t="s">
        <v>1230</v>
      </c>
      <c r="F50" s="161"/>
      <c r="G50" s="162"/>
      <c r="H50" s="157" t="s">
        <v>271</v>
      </c>
      <c r="I50" s="147">
        <v>2</v>
      </c>
      <c r="J50" s="67"/>
      <c r="K50" s="149"/>
      <c r="L50" s="200"/>
      <c r="N50" s="378"/>
    </row>
    <row r="51" spans="1:14" ht="15" customHeight="1">
      <c r="A51" s="52"/>
      <c r="B51" s="151"/>
      <c r="C51" s="152"/>
      <c r="D51" s="166"/>
      <c r="E51" s="152"/>
      <c r="F51" s="155"/>
      <c r="G51" s="156"/>
      <c r="H51" s="151"/>
      <c r="I51" s="137"/>
      <c r="J51" s="138"/>
      <c r="K51" s="139"/>
      <c r="L51" s="62"/>
      <c r="N51" s="378"/>
    </row>
    <row r="52" spans="1:14" ht="15" customHeight="1">
      <c r="A52" s="53"/>
      <c r="B52" s="157"/>
      <c r="C52" s="158" t="s">
        <v>1231</v>
      </c>
      <c r="D52" s="168"/>
      <c r="E52" s="169" t="s">
        <v>1115</v>
      </c>
      <c r="F52" s="161"/>
      <c r="G52" s="162"/>
      <c r="H52" s="157" t="s">
        <v>271</v>
      </c>
      <c r="I52" s="147">
        <v>1</v>
      </c>
      <c r="J52" s="67"/>
      <c r="K52" s="149"/>
      <c r="L52" s="200"/>
      <c r="N52" s="378"/>
    </row>
    <row r="53" spans="1:14" ht="15" customHeight="1">
      <c r="A53" s="52"/>
      <c r="B53" s="151"/>
      <c r="C53" s="152"/>
      <c r="D53" s="166"/>
      <c r="E53" s="152"/>
      <c r="F53" s="155"/>
      <c r="G53" s="156"/>
      <c r="H53" s="151"/>
      <c r="I53" s="137"/>
      <c r="J53" s="138"/>
      <c r="K53" s="139"/>
      <c r="L53" s="62"/>
      <c r="N53" s="378"/>
    </row>
    <row r="54" spans="1:14" ht="15" customHeight="1">
      <c r="A54" s="53"/>
      <c r="B54" s="157"/>
      <c r="C54" s="158" t="s">
        <v>1232</v>
      </c>
      <c r="D54" s="168"/>
      <c r="E54" s="169" t="s">
        <v>1233</v>
      </c>
      <c r="F54" s="161"/>
      <c r="G54" s="162"/>
      <c r="H54" s="157" t="s">
        <v>1224</v>
      </c>
      <c r="I54" s="147">
        <v>4.3</v>
      </c>
      <c r="J54" s="67"/>
      <c r="K54" s="149"/>
      <c r="L54" s="200"/>
      <c r="N54" s="378"/>
    </row>
    <row r="55" spans="1:14" ht="15" customHeight="1">
      <c r="A55" s="52"/>
      <c r="B55" s="151"/>
      <c r="C55" s="152"/>
      <c r="D55" s="166"/>
      <c r="E55" s="152"/>
      <c r="F55" s="155"/>
      <c r="G55" s="156"/>
      <c r="H55" s="151"/>
      <c r="I55" s="137"/>
      <c r="J55" s="138"/>
      <c r="K55" s="139"/>
      <c r="L55" s="140"/>
      <c r="N55" s="378"/>
    </row>
    <row r="56" spans="1:14" ht="15" customHeight="1">
      <c r="A56" s="53"/>
      <c r="B56" s="157"/>
      <c r="C56" s="158"/>
      <c r="D56" s="168"/>
      <c r="E56" s="169"/>
      <c r="F56" s="161"/>
      <c r="G56" s="162"/>
      <c r="H56" s="157"/>
      <c r="I56" s="147"/>
      <c r="J56" s="67"/>
      <c r="K56" s="149"/>
      <c r="L56" s="150"/>
      <c r="N56" s="378"/>
    </row>
    <row r="57" spans="1:14" ht="15" customHeight="1">
      <c r="A57" s="52"/>
      <c r="B57" s="151"/>
      <c r="C57" s="152"/>
      <c r="D57" s="166"/>
      <c r="E57" s="152"/>
      <c r="F57" s="155"/>
      <c r="G57" s="156"/>
      <c r="H57" s="151"/>
      <c r="I57" s="137"/>
      <c r="J57" s="138"/>
      <c r="K57" s="139"/>
      <c r="L57" s="140"/>
      <c r="N57" s="378"/>
    </row>
    <row r="58" spans="1:14" ht="15" customHeight="1">
      <c r="A58" s="53"/>
      <c r="B58" s="157"/>
      <c r="C58" s="158"/>
      <c r="D58" s="168"/>
      <c r="E58" s="169"/>
      <c r="F58" s="161"/>
      <c r="G58" s="162"/>
      <c r="H58" s="157"/>
      <c r="I58" s="147"/>
      <c r="J58" s="67"/>
      <c r="K58" s="149"/>
      <c r="L58" s="150"/>
      <c r="N58" s="378"/>
    </row>
    <row r="59" spans="1:14" ht="15" customHeight="1">
      <c r="A59" s="52"/>
      <c r="B59" s="151"/>
      <c r="C59" s="152"/>
      <c r="D59" s="166"/>
      <c r="E59" s="152"/>
      <c r="F59" s="155"/>
      <c r="G59" s="156"/>
      <c r="H59" s="151"/>
      <c r="I59" s="137"/>
      <c r="J59" s="138"/>
      <c r="K59" s="139"/>
      <c r="L59" s="140"/>
      <c r="N59" s="378"/>
    </row>
    <row r="60" spans="1:14" ht="15" customHeight="1">
      <c r="A60" s="53"/>
      <c r="B60" s="157"/>
      <c r="C60" s="158"/>
      <c r="D60" s="168"/>
      <c r="E60" s="169"/>
      <c r="F60" s="161"/>
      <c r="G60" s="162"/>
      <c r="H60" s="157"/>
      <c r="I60" s="147"/>
      <c r="J60" s="67"/>
      <c r="K60" s="149"/>
      <c r="L60" s="150"/>
      <c r="N60" s="378"/>
    </row>
    <row r="61" spans="1:14" ht="15" customHeight="1">
      <c r="A61" s="52"/>
      <c r="B61" s="151"/>
      <c r="C61" s="152"/>
      <c r="D61" s="166"/>
      <c r="E61" s="152"/>
      <c r="F61" s="155"/>
      <c r="G61" s="156"/>
      <c r="H61" s="151"/>
      <c r="I61" s="137"/>
      <c r="J61" s="138"/>
      <c r="K61" s="139"/>
      <c r="L61" s="140"/>
      <c r="N61" s="378"/>
    </row>
    <row r="62" spans="1:14" ht="15" customHeight="1">
      <c r="A62" s="53"/>
      <c r="B62" s="157"/>
      <c r="C62" s="158"/>
      <c r="D62" s="168"/>
      <c r="E62" s="169"/>
      <c r="F62" s="161"/>
      <c r="G62" s="162"/>
      <c r="H62" s="157"/>
      <c r="I62" s="147"/>
      <c r="J62" s="67"/>
      <c r="K62" s="149"/>
      <c r="L62" s="150"/>
      <c r="N62" s="378"/>
    </row>
    <row r="63" spans="1:14" ht="15" customHeight="1">
      <c r="A63" s="52"/>
      <c r="B63" s="151"/>
      <c r="C63" s="152"/>
      <c r="D63" s="166"/>
      <c r="E63" s="152"/>
      <c r="F63" s="155"/>
      <c r="G63" s="156"/>
      <c r="H63" s="151"/>
      <c r="I63" s="137"/>
      <c r="J63" s="138"/>
      <c r="K63" s="139"/>
      <c r="L63" s="140"/>
      <c r="N63" s="378"/>
    </row>
    <row r="64" spans="1:14" ht="15" customHeight="1">
      <c r="A64" s="53"/>
      <c r="B64" s="157"/>
      <c r="C64" s="158"/>
      <c r="D64" s="168"/>
      <c r="E64" s="169"/>
      <c r="F64" s="161"/>
      <c r="G64" s="162"/>
      <c r="H64" s="157"/>
      <c r="I64" s="147"/>
      <c r="J64" s="67"/>
      <c r="K64" s="149"/>
      <c r="L64" s="150"/>
      <c r="N64" s="378"/>
    </row>
    <row r="65" spans="1:14" ht="15" customHeight="1">
      <c r="A65" s="52"/>
      <c r="B65" s="151"/>
      <c r="C65" s="152"/>
      <c r="D65" s="166"/>
      <c r="E65" s="152"/>
      <c r="F65" s="155"/>
      <c r="G65" s="156"/>
      <c r="H65" s="151"/>
      <c r="I65" s="171"/>
      <c r="J65" s="138"/>
      <c r="K65" s="139"/>
      <c r="L65" s="140"/>
      <c r="N65" s="378"/>
    </row>
    <row r="66" spans="1:14" ht="15" customHeight="1">
      <c r="A66" s="53"/>
      <c r="B66" s="157" t="s">
        <v>1214</v>
      </c>
      <c r="C66" s="169" t="s">
        <v>702</v>
      </c>
      <c r="D66" s="168"/>
      <c r="E66" s="169"/>
      <c r="F66" s="161"/>
      <c r="G66" s="162"/>
      <c r="H66" s="157"/>
      <c r="I66" s="174"/>
      <c r="J66" s="67"/>
      <c r="K66" s="149"/>
      <c r="L66" s="150"/>
      <c r="N66" s="378"/>
    </row>
    <row r="67" spans="1:14" ht="15" customHeight="1">
      <c r="A67" s="52"/>
      <c r="B67" s="151"/>
      <c r="C67" s="152"/>
      <c r="D67" s="166"/>
      <c r="E67" s="152"/>
      <c r="F67" s="155"/>
      <c r="G67" s="156"/>
      <c r="H67" s="151"/>
      <c r="I67" s="137"/>
      <c r="J67" s="138"/>
      <c r="K67" s="139"/>
      <c r="L67" s="140"/>
      <c r="N67" s="378"/>
    </row>
    <row r="68" spans="1:14" ht="15" customHeight="1">
      <c r="A68" s="53"/>
      <c r="B68" s="157" t="s">
        <v>1234</v>
      </c>
      <c r="C68" s="186" t="s">
        <v>1210</v>
      </c>
      <c r="D68" s="168"/>
      <c r="E68" s="169"/>
      <c r="F68" s="161"/>
      <c r="G68" s="162"/>
      <c r="H68" s="157"/>
      <c r="I68" s="147"/>
      <c r="J68" s="67">
        <f t="shared" ref="J68" si="0">ROUNDDOWN($N$4*N68,0)</f>
        <v>0</v>
      </c>
      <c r="K68" s="149">
        <f>IF(J68="",0,INT($I68*$J68))</f>
        <v>0</v>
      </c>
      <c r="L68" s="150"/>
      <c r="N68" s="378"/>
    </row>
    <row r="69" spans="1:14" ht="15" customHeight="1">
      <c r="A69" s="52"/>
      <c r="B69" s="151"/>
      <c r="C69" s="152"/>
      <c r="D69" s="166"/>
      <c r="E69" s="152" t="s">
        <v>1235</v>
      </c>
      <c r="F69" s="155"/>
      <c r="G69" s="156"/>
      <c r="H69" s="151"/>
      <c r="I69" s="137"/>
      <c r="J69" s="138"/>
      <c r="K69" s="139"/>
      <c r="L69" s="62"/>
      <c r="N69" s="378"/>
    </row>
    <row r="70" spans="1:14" ht="15" customHeight="1">
      <c r="A70" s="53"/>
      <c r="B70" s="157"/>
      <c r="C70" s="158" t="s">
        <v>1236</v>
      </c>
      <c r="D70" s="168"/>
      <c r="E70" s="169" t="s">
        <v>1237</v>
      </c>
      <c r="F70" s="161"/>
      <c r="G70" s="162"/>
      <c r="H70" s="157" t="s">
        <v>271</v>
      </c>
      <c r="I70" s="147">
        <v>1</v>
      </c>
      <c r="J70" s="67"/>
      <c r="K70" s="149"/>
      <c r="L70" s="200"/>
      <c r="N70" s="378"/>
    </row>
    <row r="71" spans="1:14" ht="15" customHeight="1">
      <c r="A71" s="52"/>
      <c r="B71" s="151"/>
      <c r="C71" s="152"/>
      <c r="D71" s="166"/>
      <c r="E71" s="152"/>
      <c r="F71" s="155"/>
      <c r="G71" s="156"/>
      <c r="H71" s="151"/>
      <c r="I71" s="137"/>
      <c r="J71" s="138"/>
      <c r="K71" s="139"/>
      <c r="L71" s="62"/>
      <c r="N71" s="378"/>
    </row>
    <row r="72" spans="1:14" ht="15" customHeight="1">
      <c r="A72" s="53"/>
      <c r="B72" s="157"/>
      <c r="C72" s="158" t="s">
        <v>1238</v>
      </c>
      <c r="D72" s="168"/>
      <c r="E72" s="169" t="s">
        <v>1239</v>
      </c>
      <c r="F72" s="161"/>
      <c r="G72" s="162"/>
      <c r="H72" s="157" t="s">
        <v>205</v>
      </c>
      <c r="I72" s="147">
        <v>1</v>
      </c>
      <c r="J72" s="67"/>
      <c r="K72" s="149"/>
      <c r="L72" s="200"/>
      <c r="N72" s="378"/>
    </row>
    <row r="73" spans="1:14" ht="15" customHeight="1">
      <c r="A73" s="52"/>
      <c r="B73" s="151"/>
      <c r="C73" s="152"/>
      <c r="D73" s="166"/>
      <c r="E73" s="152"/>
      <c r="F73" s="155"/>
      <c r="G73" s="156"/>
      <c r="H73" s="151"/>
      <c r="I73" s="137"/>
      <c r="J73" s="138"/>
      <c r="K73" s="139"/>
      <c r="L73" s="62"/>
      <c r="N73" s="378"/>
    </row>
    <row r="74" spans="1:14" ht="15" customHeight="1">
      <c r="A74" s="53"/>
      <c r="B74" s="157"/>
      <c r="C74" s="158" t="s">
        <v>1240</v>
      </c>
      <c r="D74" s="168"/>
      <c r="E74" s="169" t="s">
        <v>1241</v>
      </c>
      <c r="F74" s="161"/>
      <c r="G74" s="162"/>
      <c r="H74" s="157" t="s">
        <v>59</v>
      </c>
      <c r="I74" s="147">
        <v>1</v>
      </c>
      <c r="J74" s="67"/>
      <c r="K74" s="67"/>
      <c r="L74" s="200"/>
      <c r="N74" s="378"/>
    </row>
    <row r="75" spans="1:14" ht="15" customHeight="1">
      <c r="A75" s="52"/>
      <c r="B75" s="151"/>
      <c r="C75" s="152"/>
      <c r="D75" s="166"/>
      <c r="E75" s="152"/>
      <c r="F75" s="155"/>
      <c r="G75" s="156"/>
      <c r="H75" s="151"/>
      <c r="I75" s="137"/>
      <c r="J75" s="138"/>
      <c r="K75" s="139"/>
      <c r="L75" s="62"/>
      <c r="N75" s="378"/>
    </row>
    <row r="76" spans="1:14" ht="15" customHeight="1">
      <c r="A76" s="53"/>
      <c r="B76" s="157"/>
      <c r="C76" s="158" t="s">
        <v>1242</v>
      </c>
      <c r="D76" s="168"/>
      <c r="E76" s="169"/>
      <c r="F76" s="161"/>
      <c r="G76" s="162"/>
      <c r="H76" s="157" t="s">
        <v>205</v>
      </c>
      <c r="I76" s="147">
        <v>1</v>
      </c>
      <c r="J76" s="67"/>
      <c r="K76" s="149"/>
      <c r="L76" s="200"/>
      <c r="N76" s="378"/>
    </row>
    <row r="77" spans="1:14" ht="15" customHeight="1">
      <c r="A77" s="52"/>
      <c r="B77" s="151"/>
      <c r="C77" s="152"/>
      <c r="D77" s="166"/>
      <c r="E77" s="152"/>
      <c r="F77" s="155"/>
      <c r="G77" s="156"/>
      <c r="H77" s="151"/>
      <c r="I77" s="137"/>
      <c r="J77" s="138"/>
      <c r="K77" s="139"/>
      <c r="L77" s="62"/>
      <c r="N77" s="378"/>
    </row>
    <row r="78" spans="1:14" ht="15" customHeight="1">
      <c r="A78" s="53"/>
      <c r="B78" s="157"/>
      <c r="C78" s="158" t="s">
        <v>1243</v>
      </c>
      <c r="D78" s="168"/>
      <c r="E78" s="169"/>
      <c r="F78" s="161"/>
      <c r="G78" s="162"/>
      <c r="H78" s="157" t="s">
        <v>225</v>
      </c>
      <c r="I78" s="147">
        <v>1</v>
      </c>
      <c r="J78" s="67"/>
      <c r="K78" s="149"/>
      <c r="L78" s="200"/>
      <c r="N78" s="378"/>
    </row>
    <row r="79" spans="1:14" ht="15" customHeight="1">
      <c r="A79" s="52"/>
      <c r="B79" s="151"/>
      <c r="C79" s="152"/>
      <c r="D79" s="166"/>
      <c r="E79" s="152"/>
      <c r="F79" s="155"/>
      <c r="G79" s="156"/>
      <c r="H79" s="151"/>
      <c r="I79" s="137"/>
      <c r="J79" s="138"/>
      <c r="K79" s="139"/>
      <c r="L79" s="62"/>
      <c r="N79" s="378"/>
    </row>
    <row r="80" spans="1:14" ht="15" customHeight="1">
      <c r="A80" s="53"/>
      <c r="B80" s="157"/>
      <c r="C80" s="158" t="s">
        <v>1244</v>
      </c>
      <c r="D80" s="168"/>
      <c r="E80" s="169" t="s">
        <v>1245</v>
      </c>
      <c r="F80" s="161"/>
      <c r="G80" s="162"/>
      <c r="H80" s="157" t="s">
        <v>1246</v>
      </c>
      <c r="I80" s="147">
        <v>230</v>
      </c>
      <c r="J80" s="67"/>
      <c r="K80" s="149"/>
      <c r="L80" s="200"/>
      <c r="N80" s="378"/>
    </row>
    <row r="81" spans="1:14" ht="15" customHeight="1">
      <c r="A81" s="52"/>
      <c r="B81" s="151"/>
      <c r="C81" s="152"/>
      <c r="D81" s="166"/>
      <c r="E81" s="152"/>
      <c r="F81" s="155"/>
      <c r="G81" s="156"/>
      <c r="H81" s="151"/>
      <c r="I81" s="137"/>
      <c r="J81" s="138"/>
      <c r="K81" s="139"/>
      <c r="L81" s="62"/>
      <c r="N81" s="378"/>
    </row>
    <row r="82" spans="1:14" ht="15" customHeight="1">
      <c r="A82" s="53"/>
      <c r="B82" s="157"/>
      <c r="C82" s="158" t="s">
        <v>1244</v>
      </c>
      <c r="D82" s="168"/>
      <c r="E82" s="169" t="s">
        <v>1247</v>
      </c>
      <c r="F82" s="161"/>
      <c r="G82" s="162"/>
      <c r="H82" s="157" t="s">
        <v>1246</v>
      </c>
      <c r="I82" s="147">
        <v>51</v>
      </c>
      <c r="J82" s="67"/>
      <c r="K82" s="149"/>
      <c r="L82" s="200"/>
      <c r="N82" s="378"/>
    </row>
    <row r="83" spans="1:14" ht="15" customHeight="1">
      <c r="A83" s="52"/>
      <c r="B83" s="151"/>
      <c r="C83" s="152"/>
      <c r="D83" s="166"/>
      <c r="E83" s="152"/>
      <c r="F83" s="155"/>
      <c r="G83" s="156"/>
      <c r="H83" s="151"/>
      <c r="I83" s="137"/>
      <c r="J83" s="138"/>
      <c r="K83" s="139"/>
      <c r="L83" s="62"/>
      <c r="N83" s="378"/>
    </row>
    <row r="84" spans="1:14" ht="15" customHeight="1">
      <c r="A84" s="53"/>
      <c r="B84" s="157"/>
      <c r="C84" s="158" t="s">
        <v>1248</v>
      </c>
      <c r="D84" s="168"/>
      <c r="E84" s="169" t="s">
        <v>1249</v>
      </c>
      <c r="F84" s="161"/>
      <c r="G84" s="162"/>
      <c r="H84" s="157" t="s">
        <v>1246</v>
      </c>
      <c r="I84" s="147">
        <v>40</v>
      </c>
      <c r="J84" s="67"/>
      <c r="K84" s="149"/>
      <c r="L84" s="200"/>
      <c r="N84" s="378"/>
    </row>
    <row r="85" spans="1:14" ht="15" customHeight="1">
      <c r="A85" s="52"/>
      <c r="B85" s="151"/>
      <c r="C85" s="152"/>
      <c r="D85" s="166"/>
      <c r="E85" s="152"/>
      <c r="F85" s="155"/>
      <c r="G85" s="156"/>
      <c r="H85" s="151"/>
      <c r="I85" s="137"/>
      <c r="J85" s="138"/>
      <c r="K85" s="139"/>
      <c r="L85" s="62"/>
      <c r="N85" s="378"/>
    </row>
    <row r="86" spans="1:14" ht="15" customHeight="1">
      <c r="A86" s="53"/>
      <c r="B86" s="157"/>
      <c r="C86" s="158" t="s">
        <v>1248</v>
      </c>
      <c r="D86" s="168"/>
      <c r="E86" s="169" t="s">
        <v>1250</v>
      </c>
      <c r="F86" s="161"/>
      <c r="G86" s="162"/>
      <c r="H86" s="157" t="s">
        <v>1246</v>
      </c>
      <c r="I86" s="147">
        <v>153</v>
      </c>
      <c r="J86" s="67"/>
      <c r="K86" s="149"/>
      <c r="L86" s="200"/>
      <c r="N86" s="378"/>
    </row>
    <row r="87" spans="1:14" ht="15" customHeight="1">
      <c r="A87" s="52"/>
      <c r="B87" s="151"/>
      <c r="C87" s="152"/>
      <c r="D87" s="166"/>
      <c r="E87" s="152"/>
      <c r="F87" s="155"/>
      <c r="G87" s="156"/>
      <c r="H87" s="151"/>
      <c r="I87" s="137"/>
      <c r="J87" s="138"/>
      <c r="K87" s="139"/>
      <c r="L87" s="62"/>
      <c r="N87" s="378"/>
    </row>
    <row r="88" spans="1:14" ht="15" customHeight="1">
      <c r="A88" s="53"/>
      <c r="B88" s="157"/>
      <c r="C88" s="158" t="s">
        <v>1248</v>
      </c>
      <c r="D88" s="168"/>
      <c r="E88" s="169" t="s">
        <v>1251</v>
      </c>
      <c r="F88" s="161"/>
      <c r="G88" s="162"/>
      <c r="H88" s="157" t="s">
        <v>1246</v>
      </c>
      <c r="I88" s="147">
        <v>183</v>
      </c>
      <c r="J88" s="67"/>
      <c r="K88" s="149"/>
      <c r="L88" s="200"/>
      <c r="N88" s="378"/>
    </row>
    <row r="89" spans="1:14" ht="15" customHeight="1">
      <c r="A89" s="52"/>
      <c r="B89" s="151"/>
      <c r="C89" s="152"/>
      <c r="D89" s="166"/>
      <c r="E89" s="152"/>
      <c r="F89" s="155"/>
      <c r="G89" s="156"/>
      <c r="H89" s="151"/>
      <c r="I89" s="137"/>
      <c r="J89" s="138"/>
      <c r="K89" s="139"/>
      <c r="L89" s="62"/>
      <c r="N89" s="378"/>
    </row>
    <row r="90" spans="1:14" ht="15" customHeight="1">
      <c r="A90" s="53"/>
      <c r="B90" s="157"/>
      <c r="C90" s="158" t="s">
        <v>1248</v>
      </c>
      <c r="D90" s="168"/>
      <c r="E90" s="169" t="s">
        <v>1252</v>
      </c>
      <c r="F90" s="161"/>
      <c r="G90" s="162"/>
      <c r="H90" s="157" t="s">
        <v>1253</v>
      </c>
      <c r="I90" s="147">
        <v>1</v>
      </c>
      <c r="J90" s="67"/>
      <c r="K90" s="149"/>
      <c r="L90" s="200"/>
      <c r="N90" s="378"/>
    </row>
    <row r="91" spans="1:14" ht="15" customHeight="1">
      <c r="A91" s="52"/>
      <c r="B91" s="151"/>
      <c r="C91" s="152"/>
      <c r="D91" s="166"/>
      <c r="E91" s="152"/>
      <c r="F91" s="155"/>
      <c r="G91" s="156"/>
      <c r="H91" s="151"/>
      <c r="I91" s="137"/>
      <c r="J91" s="138"/>
      <c r="K91" s="139"/>
      <c r="L91" s="62"/>
      <c r="N91" s="378"/>
    </row>
    <row r="92" spans="1:14" ht="15" customHeight="1">
      <c r="A92" s="53"/>
      <c r="B92" s="157"/>
      <c r="C92" s="158" t="s">
        <v>1254</v>
      </c>
      <c r="D92" s="168"/>
      <c r="E92" s="169" t="s">
        <v>1255</v>
      </c>
      <c r="F92" s="161"/>
      <c r="G92" s="162"/>
      <c r="H92" s="157" t="s">
        <v>1246</v>
      </c>
      <c r="I92" s="147">
        <v>40</v>
      </c>
      <c r="J92" s="67"/>
      <c r="K92" s="149"/>
      <c r="L92" s="200"/>
      <c r="N92" s="378"/>
    </row>
    <row r="93" spans="1:14" ht="15" customHeight="1">
      <c r="A93" s="52"/>
      <c r="B93" s="151"/>
      <c r="C93" s="152"/>
      <c r="D93" s="166"/>
      <c r="E93" s="152"/>
      <c r="F93" s="155"/>
      <c r="G93" s="156"/>
      <c r="H93" s="151"/>
      <c r="I93" s="137"/>
      <c r="J93" s="138"/>
      <c r="K93" s="139"/>
      <c r="L93" s="62"/>
      <c r="N93" s="378"/>
    </row>
    <row r="94" spans="1:14" ht="15" customHeight="1">
      <c r="A94" s="53"/>
      <c r="B94" s="157"/>
      <c r="C94" s="158" t="s">
        <v>1254</v>
      </c>
      <c r="D94" s="168"/>
      <c r="E94" s="169" t="s">
        <v>1256</v>
      </c>
      <c r="F94" s="161"/>
      <c r="G94" s="162"/>
      <c r="H94" s="157" t="s">
        <v>1246</v>
      </c>
      <c r="I94" s="147">
        <v>81</v>
      </c>
      <c r="J94" s="67"/>
      <c r="K94" s="149"/>
      <c r="L94" s="200"/>
      <c r="N94" s="378"/>
    </row>
    <row r="95" spans="1:14" ht="15" customHeight="1">
      <c r="A95" s="52"/>
      <c r="B95" s="151"/>
      <c r="C95" s="152"/>
      <c r="D95" s="166"/>
      <c r="E95" s="152"/>
      <c r="F95" s="155"/>
      <c r="G95" s="156"/>
      <c r="H95" s="151"/>
      <c r="I95" s="137"/>
      <c r="J95" s="138"/>
      <c r="K95" s="139"/>
      <c r="L95" s="62"/>
      <c r="N95" s="378"/>
    </row>
    <row r="96" spans="1:14" ht="15" customHeight="1">
      <c r="A96" s="53"/>
      <c r="B96" s="157"/>
      <c r="C96" s="158" t="s">
        <v>1254</v>
      </c>
      <c r="D96" s="168"/>
      <c r="E96" s="169" t="s">
        <v>1257</v>
      </c>
      <c r="F96" s="161"/>
      <c r="G96" s="162"/>
      <c r="H96" s="157" t="s">
        <v>1246</v>
      </c>
      <c r="I96" s="147">
        <v>31</v>
      </c>
      <c r="J96" s="67"/>
      <c r="K96" s="149"/>
      <c r="L96" s="200"/>
      <c r="N96" s="378"/>
    </row>
    <row r="97" spans="1:14" ht="15" customHeight="1">
      <c r="A97" s="52"/>
      <c r="B97" s="151"/>
      <c r="C97" s="152"/>
      <c r="D97" s="166"/>
      <c r="E97" s="152"/>
      <c r="F97" s="155"/>
      <c r="G97" s="156"/>
      <c r="H97" s="151"/>
      <c r="I97" s="137"/>
      <c r="J97" s="138"/>
      <c r="K97" s="139"/>
      <c r="L97" s="62"/>
      <c r="N97" s="378"/>
    </row>
    <row r="98" spans="1:14" ht="15" customHeight="1">
      <c r="A98" s="53"/>
      <c r="B98" s="157"/>
      <c r="C98" s="158" t="s">
        <v>1258</v>
      </c>
      <c r="D98" s="168"/>
      <c r="E98" s="169" t="s">
        <v>1259</v>
      </c>
      <c r="F98" s="161"/>
      <c r="G98" s="162"/>
      <c r="H98" s="157" t="s">
        <v>1246</v>
      </c>
      <c r="I98" s="147">
        <v>330</v>
      </c>
      <c r="J98" s="67"/>
      <c r="K98" s="149"/>
      <c r="L98" s="200"/>
      <c r="N98" s="378"/>
    </row>
    <row r="99" spans="1:14" ht="15" customHeight="1">
      <c r="A99" s="52"/>
      <c r="B99" s="151"/>
      <c r="C99" s="152"/>
      <c r="D99" s="166"/>
      <c r="E99" s="152"/>
      <c r="F99" s="155"/>
      <c r="G99" s="156"/>
      <c r="H99" s="151"/>
      <c r="I99" s="137"/>
      <c r="J99" s="138"/>
      <c r="K99" s="139"/>
      <c r="L99" s="62"/>
      <c r="N99" s="378"/>
    </row>
    <row r="100" spans="1:14" ht="15" customHeight="1">
      <c r="A100" s="53"/>
      <c r="B100" s="141"/>
      <c r="C100" s="158" t="s">
        <v>1260</v>
      </c>
      <c r="D100" s="168"/>
      <c r="E100" s="169" t="s">
        <v>1261</v>
      </c>
      <c r="F100" s="161"/>
      <c r="G100" s="162"/>
      <c r="H100" s="157" t="s">
        <v>1026</v>
      </c>
      <c r="I100" s="147">
        <v>4</v>
      </c>
      <c r="J100" s="67"/>
      <c r="K100" s="149"/>
      <c r="L100" s="200"/>
      <c r="N100" s="378"/>
    </row>
    <row r="101" spans="1:14" ht="15" customHeight="1">
      <c r="A101" s="52"/>
      <c r="B101" s="151"/>
      <c r="C101" s="152"/>
      <c r="D101" s="166"/>
      <c r="E101" s="152"/>
      <c r="F101" s="155"/>
      <c r="G101" s="156"/>
      <c r="H101" s="151"/>
      <c r="I101" s="171"/>
      <c r="J101" s="138"/>
      <c r="K101" s="139"/>
      <c r="L101" s="62"/>
      <c r="N101" s="378"/>
    </row>
    <row r="102" spans="1:14" ht="15" customHeight="1">
      <c r="A102" s="53"/>
      <c r="B102" s="157"/>
      <c r="C102" s="158" t="s">
        <v>1260</v>
      </c>
      <c r="D102" s="168"/>
      <c r="E102" s="169" t="s">
        <v>1262</v>
      </c>
      <c r="F102" s="161"/>
      <c r="G102" s="162"/>
      <c r="H102" s="157" t="s">
        <v>1026</v>
      </c>
      <c r="I102" s="174">
        <v>1</v>
      </c>
      <c r="J102" s="67"/>
      <c r="K102" s="149"/>
      <c r="L102" s="200"/>
      <c r="N102" s="378"/>
    </row>
    <row r="103" spans="1:14" ht="15" customHeight="1">
      <c r="A103" s="52"/>
      <c r="B103" s="151"/>
      <c r="C103" s="152"/>
      <c r="D103" s="166"/>
      <c r="E103" s="152"/>
      <c r="F103" s="155"/>
      <c r="G103" s="156"/>
      <c r="H103" s="151"/>
      <c r="I103" s="137"/>
      <c r="J103" s="138"/>
      <c r="K103" s="139"/>
      <c r="L103" s="62"/>
      <c r="N103" s="378"/>
    </row>
    <row r="104" spans="1:14" ht="15" customHeight="1">
      <c r="A104" s="53"/>
      <c r="B104" s="157"/>
      <c r="C104" s="158" t="s">
        <v>1260</v>
      </c>
      <c r="D104" s="168"/>
      <c r="E104" s="169" t="s">
        <v>1263</v>
      </c>
      <c r="F104" s="161"/>
      <c r="G104" s="162"/>
      <c r="H104" s="157" t="s">
        <v>1026</v>
      </c>
      <c r="I104" s="147">
        <v>1</v>
      </c>
      <c r="J104" s="67"/>
      <c r="K104" s="149"/>
      <c r="L104" s="200"/>
      <c r="N104" s="378"/>
    </row>
    <row r="105" spans="1:14" ht="15" customHeight="1">
      <c r="A105" s="52"/>
      <c r="B105" s="151"/>
      <c r="C105" s="152"/>
      <c r="D105" s="166"/>
      <c r="E105" s="152"/>
      <c r="F105" s="155"/>
      <c r="G105" s="156"/>
      <c r="H105" s="151"/>
      <c r="I105" s="137"/>
      <c r="J105" s="138"/>
      <c r="K105" s="139"/>
      <c r="L105" s="62"/>
      <c r="N105" s="378"/>
    </row>
    <row r="106" spans="1:14" ht="15" customHeight="1">
      <c r="A106" s="53"/>
      <c r="B106" s="157"/>
      <c r="C106" s="158" t="s">
        <v>1260</v>
      </c>
      <c r="D106" s="168"/>
      <c r="E106" s="169" t="s">
        <v>1264</v>
      </c>
      <c r="F106" s="161"/>
      <c r="G106" s="162"/>
      <c r="H106" s="157" t="s">
        <v>1026</v>
      </c>
      <c r="I106" s="147">
        <v>2</v>
      </c>
      <c r="J106" s="67"/>
      <c r="K106" s="149"/>
      <c r="L106" s="200"/>
      <c r="N106" s="378"/>
    </row>
    <row r="107" spans="1:14" ht="15" customHeight="1">
      <c r="A107" s="52"/>
      <c r="B107" s="151"/>
      <c r="C107" s="152"/>
      <c r="D107" s="166"/>
      <c r="E107" s="152"/>
      <c r="F107" s="155"/>
      <c r="G107" s="156"/>
      <c r="H107" s="151"/>
      <c r="I107" s="137"/>
      <c r="J107" s="138"/>
      <c r="K107" s="139"/>
      <c r="L107" s="62"/>
      <c r="N107" s="378"/>
    </row>
    <row r="108" spans="1:14" ht="15" customHeight="1">
      <c r="A108" s="53"/>
      <c r="B108" s="157"/>
      <c r="C108" s="158" t="s">
        <v>1260</v>
      </c>
      <c r="D108" s="168"/>
      <c r="E108" s="169" t="s">
        <v>1265</v>
      </c>
      <c r="F108" s="161"/>
      <c r="G108" s="162"/>
      <c r="H108" s="157" t="s">
        <v>1026</v>
      </c>
      <c r="I108" s="147">
        <v>1</v>
      </c>
      <c r="J108" s="67"/>
      <c r="K108" s="149"/>
      <c r="L108" s="200"/>
      <c r="N108" s="378"/>
    </row>
    <row r="109" spans="1:14" ht="15" customHeight="1">
      <c r="A109" s="52"/>
      <c r="B109" s="151"/>
      <c r="C109" s="152"/>
      <c r="D109" s="166"/>
      <c r="E109" s="152"/>
      <c r="F109" s="155"/>
      <c r="G109" s="156"/>
      <c r="H109" s="151"/>
      <c r="I109" s="137"/>
      <c r="J109" s="138"/>
      <c r="K109" s="139"/>
      <c r="L109" s="62"/>
      <c r="N109" s="378"/>
    </row>
    <row r="110" spans="1:14" ht="15" customHeight="1">
      <c r="A110" s="53"/>
      <c r="B110" s="157"/>
      <c r="C110" s="158" t="s">
        <v>1266</v>
      </c>
      <c r="D110" s="168"/>
      <c r="E110" s="169" t="s">
        <v>1267</v>
      </c>
      <c r="F110" s="161"/>
      <c r="G110" s="162"/>
      <c r="H110" s="157" t="s">
        <v>1268</v>
      </c>
      <c r="I110" s="147">
        <v>190</v>
      </c>
      <c r="J110" s="67"/>
      <c r="K110" s="149"/>
      <c r="L110" s="200"/>
      <c r="N110" s="378"/>
    </row>
    <row r="111" spans="1:14" ht="15" customHeight="1">
      <c r="A111" s="52"/>
      <c r="B111" s="151"/>
      <c r="C111" s="152"/>
      <c r="D111" s="166"/>
      <c r="E111" s="152"/>
      <c r="F111" s="155"/>
      <c r="G111" s="156"/>
      <c r="H111" s="151"/>
      <c r="I111" s="137"/>
      <c r="J111" s="138"/>
      <c r="K111" s="139"/>
      <c r="L111" s="62"/>
      <c r="N111" s="378"/>
    </row>
    <row r="112" spans="1:14" ht="15" customHeight="1">
      <c r="A112" s="53"/>
      <c r="B112" s="157"/>
      <c r="C112" s="158" t="s">
        <v>1266</v>
      </c>
      <c r="D112" s="168"/>
      <c r="E112" s="169" t="s">
        <v>1269</v>
      </c>
      <c r="F112" s="161"/>
      <c r="G112" s="162"/>
      <c r="H112" s="157" t="s">
        <v>1268</v>
      </c>
      <c r="I112" s="147">
        <v>190</v>
      </c>
      <c r="J112" s="67"/>
      <c r="K112" s="149"/>
      <c r="L112" s="200"/>
      <c r="N112" s="378"/>
    </row>
    <row r="113" spans="1:14" ht="15" customHeight="1">
      <c r="A113" s="52"/>
      <c r="B113" s="151"/>
      <c r="C113" s="152"/>
      <c r="D113" s="166"/>
      <c r="E113" s="152"/>
      <c r="F113" s="155"/>
      <c r="G113" s="156"/>
      <c r="H113" s="151"/>
      <c r="I113" s="137"/>
      <c r="J113" s="138"/>
      <c r="K113" s="139"/>
      <c r="L113" s="62"/>
      <c r="N113" s="378"/>
    </row>
    <row r="114" spans="1:14" ht="15" customHeight="1">
      <c r="A114" s="53"/>
      <c r="B114" s="157"/>
      <c r="C114" s="158" t="s">
        <v>1270</v>
      </c>
      <c r="D114" s="168"/>
      <c r="E114" s="169"/>
      <c r="F114" s="161"/>
      <c r="G114" s="162"/>
      <c r="H114" s="157" t="s">
        <v>59</v>
      </c>
      <c r="I114" s="147">
        <v>1</v>
      </c>
      <c r="J114" s="67"/>
      <c r="K114" s="67"/>
      <c r="L114" s="200"/>
      <c r="N114" s="378"/>
    </row>
    <row r="115" spans="1:14" ht="15" customHeight="1">
      <c r="A115" s="52"/>
      <c r="B115" s="151"/>
      <c r="C115" s="152"/>
      <c r="D115" s="166"/>
      <c r="E115" s="152"/>
      <c r="F115" s="155"/>
      <c r="G115" s="156"/>
      <c r="H115" s="151"/>
      <c r="I115" s="137"/>
      <c r="J115" s="138"/>
      <c r="K115" s="139"/>
      <c r="L115" s="62"/>
      <c r="N115" s="378"/>
    </row>
    <row r="116" spans="1:14" ht="15" customHeight="1">
      <c r="A116" s="53"/>
      <c r="B116" s="157"/>
      <c r="C116" s="158" t="s">
        <v>700</v>
      </c>
      <c r="D116" s="168"/>
      <c r="E116" s="169"/>
      <c r="F116" s="161"/>
      <c r="G116" s="162"/>
      <c r="H116" s="157" t="s">
        <v>701</v>
      </c>
      <c r="I116" s="147">
        <v>1</v>
      </c>
      <c r="J116" s="67"/>
      <c r="K116" s="149"/>
      <c r="L116" s="200"/>
      <c r="N116" s="378"/>
    </row>
    <row r="117" spans="1:14" ht="15" customHeight="1">
      <c r="A117" s="52"/>
      <c r="B117" s="151"/>
      <c r="C117" s="152"/>
      <c r="D117" s="166"/>
      <c r="E117" s="152"/>
      <c r="F117" s="155"/>
      <c r="G117" s="156"/>
      <c r="H117" s="151"/>
      <c r="I117" s="137"/>
      <c r="J117" s="138"/>
      <c r="K117" s="139"/>
      <c r="L117" s="140"/>
      <c r="N117" s="378"/>
    </row>
    <row r="118" spans="1:14" ht="15" customHeight="1">
      <c r="A118" s="53"/>
      <c r="B118" s="157"/>
      <c r="C118" s="158"/>
      <c r="D118" s="168"/>
      <c r="E118" s="169"/>
      <c r="F118" s="161"/>
      <c r="G118" s="162"/>
      <c r="H118" s="157"/>
      <c r="I118" s="147"/>
      <c r="J118" s="67"/>
      <c r="K118" s="149"/>
      <c r="L118" s="150"/>
      <c r="N118" s="378"/>
    </row>
    <row r="119" spans="1:14" ht="15" customHeight="1">
      <c r="A119" s="52"/>
      <c r="B119" s="151"/>
      <c r="C119" s="152"/>
      <c r="D119" s="166"/>
      <c r="E119" s="152"/>
      <c r="F119" s="155"/>
      <c r="G119" s="156"/>
      <c r="H119" s="151"/>
      <c r="I119" s="137"/>
      <c r="J119" s="138"/>
      <c r="K119" s="139"/>
      <c r="L119" s="140"/>
      <c r="N119" s="378"/>
    </row>
    <row r="120" spans="1:14" ht="15" customHeight="1">
      <c r="A120" s="53"/>
      <c r="B120" s="157"/>
      <c r="C120" s="158"/>
      <c r="D120" s="168"/>
      <c r="E120" s="169"/>
      <c r="F120" s="161"/>
      <c r="G120" s="162"/>
      <c r="H120" s="157"/>
      <c r="I120" s="147"/>
      <c r="J120" s="67"/>
      <c r="K120" s="149"/>
      <c r="L120" s="150"/>
      <c r="N120" s="378"/>
    </row>
    <row r="121" spans="1:14" ht="15" customHeight="1">
      <c r="A121" s="52"/>
      <c r="B121" s="151"/>
      <c r="C121" s="152"/>
      <c r="D121" s="166"/>
      <c r="E121" s="152"/>
      <c r="F121" s="155"/>
      <c r="G121" s="156"/>
      <c r="H121" s="151"/>
      <c r="I121" s="137"/>
      <c r="J121" s="138"/>
      <c r="K121" s="139"/>
      <c r="L121" s="140"/>
      <c r="N121" s="378"/>
    </row>
    <row r="122" spans="1:14" ht="15" customHeight="1">
      <c r="A122" s="53"/>
      <c r="B122" s="157"/>
      <c r="C122" s="158"/>
      <c r="D122" s="168"/>
      <c r="E122" s="169"/>
      <c r="F122" s="161"/>
      <c r="G122" s="162"/>
      <c r="H122" s="157"/>
      <c r="I122" s="147"/>
      <c r="J122" s="67"/>
      <c r="K122" s="149"/>
      <c r="L122" s="150"/>
      <c r="N122" s="378"/>
    </row>
    <row r="123" spans="1:14" ht="15" customHeight="1">
      <c r="A123" s="52"/>
      <c r="B123" s="151"/>
      <c r="C123" s="152"/>
      <c r="D123" s="166"/>
      <c r="E123" s="152"/>
      <c r="F123" s="155"/>
      <c r="G123" s="156"/>
      <c r="H123" s="151"/>
      <c r="I123" s="137"/>
      <c r="J123" s="138"/>
      <c r="K123" s="139"/>
      <c r="L123" s="140"/>
      <c r="N123" s="378"/>
    </row>
    <row r="124" spans="1:14" ht="15" customHeight="1">
      <c r="A124" s="53"/>
      <c r="B124" s="157"/>
      <c r="C124" s="158"/>
      <c r="D124" s="168"/>
      <c r="E124" s="169"/>
      <c r="F124" s="161"/>
      <c r="G124" s="162"/>
      <c r="H124" s="157"/>
      <c r="I124" s="147"/>
      <c r="J124" s="67"/>
      <c r="K124" s="149"/>
      <c r="L124" s="150"/>
      <c r="N124" s="378"/>
    </row>
    <row r="125" spans="1:14" ht="15" customHeight="1">
      <c r="A125" s="52"/>
      <c r="B125" s="151"/>
      <c r="C125" s="152"/>
      <c r="D125" s="166"/>
      <c r="E125" s="152"/>
      <c r="F125" s="155"/>
      <c r="G125" s="156"/>
      <c r="H125" s="151"/>
      <c r="I125" s="137"/>
      <c r="J125" s="138"/>
      <c r="K125" s="139"/>
      <c r="L125" s="140"/>
      <c r="N125" s="378"/>
    </row>
    <row r="126" spans="1:14" ht="15" customHeight="1">
      <c r="A126" s="53"/>
      <c r="B126" s="157"/>
      <c r="C126" s="158"/>
      <c r="D126" s="168"/>
      <c r="E126" s="169"/>
      <c r="F126" s="161"/>
      <c r="G126" s="162"/>
      <c r="H126" s="157"/>
      <c r="I126" s="147"/>
      <c r="J126" s="67"/>
      <c r="K126" s="149"/>
      <c r="L126" s="150"/>
      <c r="N126" s="378"/>
    </row>
    <row r="127" spans="1:14" ht="15" customHeight="1">
      <c r="A127" s="52"/>
      <c r="B127" s="151"/>
      <c r="C127" s="152"/>
      <c r="D127" s="166"/>
      <c r="E127" s="152"/>
      <c r="F127" s="155"/>
      <c r="G127" s="156"/>
      <c r="H127" s="151"/>
      <c r="I127" s="137"/>
      <c r="J127" s="138"/>
      <c r="K127" s="139"/>
      <c r="L127" s="140"/>
      <c r="N127" s="378"/>
    </row>
    <row r="128" spans="1:14" ht="15" customHeight="1">
      <c r="A128" s="53"/>
      <c r="B128" s="157"/>
      <c r="C128" s="158"/>
      <c r="D128" s="168"/>
      <c r="E128" s="169"/>
      <c r="F128" s="161"/>
      <c r="G128" s="162"/>
      <c r="H128" s="157"/>
      <c r="I128" s="147"/>
      <c r="J128" s="67"/>
      <c r="K128" s="149"/>
      <c r="L128" s="150"/>
      <c r="N128" s="378"/>
    </row>
    <row r="129" spans="1:14" ht="15" customHeight="1">
      <c r="A129" s="52"/>
      <c r="B129" s="151"/>
      <c r="C129" s="152"/>
      <c r="D129" s="166"/>
      <c r="E129" s="152"/>
      <c r="F129" s="155"/>
      <c r="G129" s="156"/>
      <c r="H129" s="151"/>
      <c r="I129" s="171"/>
      <c r="J129" s="138"/>
      <c r="K129" s="139"/>
      <c r="L129" s="140"/>
      <c r="N129" s="378"/>
    </row>
    <row r="130" spans="1:14" ht="15" customHeight="1">
      <c r="A130" s="53"/>
      <c r="B130" s="157" t="s">
        <v>1234</v>
      </c>
      <c r="C130" s="169" t="s">
        <v>702</v>
      </c>
      <c r="D130" s="168"/>
      <c r="E130" s="169"/>
      <c r="F130" s="161"/>
      <c r="G130" s="162"/>
      <c r="H130" s="157"/>
      <c r="I130" s="174"/>
      <c r="J130" s="67"/>
      <c r="K130" s="164"/>
      <c r="L130" s="150"/>
      <c r="N130" s="378"/>
    </row>
    <row r="131" spans="1:14" ht="15" customHeight="1">
      <c r="A131" s="52"/>
      <c r="B131" s="151"/>
      <c r="C131" s="152"/>
      <c r="D131" s="166"/>
      <c r="E131" s="152"/>
      <c r="F131" s="155"/>
      <c r="G131" s="156"/>
      <c r="H131" s="151"/>
      <c r="I131" s="137"/>
      <c r="J131" s="138"/>
      <c r="K131" s="139"/>
      <c r="L131" s="140"/>
      <c r="N131" s="378"/>
    </row>
    <row r="132" spans="1:14" ht="15" customHeight="1">
      <c r="A132" s="53"/>
      <c r="B132" s="157" t="s">
        <v>1271</v>
      </c>
      <c r="C132" s="186" t="s">
        <v>1211</v>
      </c>
      <c r="D132" s="168"/>
      <c r="E132" s="169"/>
      <c r="F132" s="161"/>
      <c r="G132" s="162"/>
      <c r="H132" s="157"/>
      <c r="I132" s="147"/>
      <c r="J132" s="67"/>
      <c r="K132" s="149"/>
      <c r="L132" s="150"/>
      <c r="N132" s="378"/>
    </row>
    <row r="133" spans="1:14" ht="15" customHeight="1">
      <c r="A133" s="52"/>
      <c r="B133" s="151"/>
      <c r="C133" s="152"/>
      <c r="D133" s="166"/>
      <c r="E133" s="152"/>
      <c r="F133" s="155"/>
      <c r="G133" s="156"/>
      <c r="H133" s="151"/>
      <c r="I133" s="137"/>
      <c r="J133" s="138"/>
      <c r="K133" s="139"/>
      <c r="L133" s="62"/>
      <c r="N133" s="378"/>
    </row>
    <row r="134" spans="1:14" ht="15" customHeight="1">
      <c r="A134" s="53"/>
      <c r="B134" s="157"/>
      <c r="C134" s="158" t="s">
        <v>1244</v>
      </c>
      <c r="D134" s="168"/>
      <c r="E134" s="169" t="s">
        <v>1272</v>
      </c>
      <c r="F134" s="161"/>
      <c r="G134" s="162"/>
      <c r="H134" s="157" t="s">
        <v>1246</v>
      </c>
      <c r="I134" s="147">
        <v>42</v>
      </c>
      <c r="J134" s="67"/>
      <c r="K134" s="149"/>
      <c r="L134" s="200"/>
      <c r="N134" s="378"/>
    </row>
    <row r="135" spans="1:14" ht="15" customHeight="1">
      <c r="A135" s="52"/>
      <c r="B135" s="151"/>
      <c r="C135" s="152"/>
      <c r="D135" s="166"/>
      <c r="E135" s="152"/>
      <c r="F135" s="155"/>
      <c r="G135" s="156"/>
      <c r="H135" s="151"/>
      <c r="I135" s="137"/>
      <c r="J135" s="138"/>
      <c r="K135" s="139"/>
      <c r="L135" s="62"/>
      <c r="N135" s="378"/>
    </row>
    <row r="136" spans="1:14" ht="15" customHeight="1">
      <c r="A136" s="53"/>
      <c r="B136" s="157"/>
      <c r="C136" s="158" t="s">
        <v>1244</v>
      </c>
      <c r="D136" s="168"/>
      <c r="E136" s="169" t="s">
        <v>1245</v>
      </c>
      <c r="F136" s="161"/>
      <c r="G136" s="162"/>
      <c r="H136" s="157" t="s">
        <v>1246</v>
      </c>
      <c r="I136" s="147">
        <v>54</v>
      </c>
      <c r="J136" s="67"/>
      <c r="K136" s="149"/>
      <c r="L136" s="200"/>
      <c r="N136" s="378"/>
    </row>
    <row r="137" spans="1:14" ht="15" customHeight="1">
      <c r="A137" s="52"/>
      <c r="B137" s="151"/>
      <c r="C137" s="152"/>
      <c r="D137" s="166"/>
      <c r="E137" s="152"/>
      <c r="F137" s="155"/>
      <c r="G137" s="156"/>
      <c r="H137" s="151"/>
      <c r="I137" s="137"/>
      <c r="J137" s="138"/>
      <c r="K137" s="139"/>
      <c r="L137" s="62"/>
      <c r="N137" s="378"/>
    </row>
    <row r="138" spans="1:14" ht="15" customHeight="1">
      <c r="A138" s="53"/>
      <c r="B138" s="157"/>
      <c r="C138" s="158" t="s">
        <v>1244</v>
      </c>
      <c r="D138" s="168"/>
      <c r="E138" s="169" t="s">
        <v>1247</v>
      </c>
      <c r="F138" s="161"/>
      <c r="G138" s="162"/>
      <c r="H138" s="157" t="s">
        <v>1246</v>
      </c>
      <c r="I138" s="147">
        <v>22</v>
      </c>
      <c r="J138" s="67"/>
      <c r="K138" s="149"/>
      <c r="L138" s="200"/>
      <c r="N138" s="378"/>
    </row>
    <row r="139" spans="1:14" ht="15" customHeight="1">
      <c r="A139" s="52"/>
      <c r="B139" s="151"/>
      <c r="C139" s="152"/>
      <c r="D139" s="166"/>
      <c r="E139" s="152"/>
      <c r="F139" s="155"/>
      <c r="G139" s="156"/>
      <c r="H139" s="151"/>
      <c r="I139" s="137"/>
      <c r="J139" s="138"/>
      <c r="K139" s="139"/>
      <c r="L139" s="62"/>
      <c r="N139" s="378"/>
    </row>
    <row r="140" spans="1:14" ht="15" customHeight="1">
      <c r="A140" s="53"/>
      <c r="B140" s="157"/>
      <c r="C140" s="158" t="s">
        <v>1244</v>
      </c>
      <c r="D140" s="168"/>
      <c r="E140" s="169" t="s">
        <v>1273</v>
      </c>
      <c r="F140" s="161"/>
      <c r="G140" s="162"/>
      <c r="H140" s="157" t="s">
        <v>1246</v>
      </c>
      <c r="I140" s="147">
        <v>33</v>
      </c>
      <c r="J140" s="67"/>
      <c r="K140" s="149"/>
      <c r="L140" s="200"/>
      <c r="N140" s="378"/>
    </row>
    <row r="141" spans="1:14" ht="15" customHeight="1">
      <c r="A141" s="52"/>
      <c r="B141" s="151"/>
      <c r="C141" s="152"/>
      <c r="D141" s="166"/>
      <c r="E141" s="152"/>
      <c r="F141" s="155"/>
      <c r="G141" s="156"/>
      <c r="H141" s="151"/>
      <c r="I141" s="137"/>
      <c r="J141" s="138"/>
      <c r="K141" s="139"/>
      <c r="L141" s="62"/>
      <c r="N141" s="378"/>
    </row>
    <row r="142" spans="1:14" ht="15" customHeight="1">
      <c r="A142" s="53"/>
      <c r="B142" s="157"/>
      <c r="C142" s="158" t="s">
        <v>1248</v>
      </c>
      <c r="D142" s="168"/>
      <c r="E142" s="169" t="s">
        <v>1274</v>
      </c>
      <c r="F142" s="161"/>
      <c r="G142" s="162"/>
      <c r="H142" s="157" t="s">
        <v>1246</v>
      </c>
      <c r="I142" s="147">
        <v>14</v>
      </c>
      <c r="J142" s="67"/>
      <c r="K142" s="149"/>
      <c r="L142" s="200"/>
      <c r="N142" s="378"/>
    </row>
    <row r="143" spans="1:14" ht="15" customHeight="1">
      <c r="A143" s="52"/>
      <c r="B143" s="151"/>
      <c r="C143" s="152"/>
      <c r="D143" s="166"/>
      <c r="E143" s="152"/>
      <c r="F143" s="155"/>
      <c r="G143" s="156"/>
      <c r="H143" s="151"/>
      <c r="I143" s="137"/>
      <c r="J143" s="138"/>
      <c r="K143" s="139"/>
      <c r="L143" s="62"/>
      <c r="N143" s="378"/>
    </row>
    <row r="144" spans="1:14" ht="15" customHeight="1">
      <c r="A144" s="53"/>
      <c r="B144" s="157"/>
      <c r="C144" s="158" t="s">
        <v>1248</v>
      </c>
      <c r="D144" s="168"/>
      <c r="E144" s="169" t="s">
        <v>1275</v>
      </c>
      <c r="F144" s="161"/>
      <c r="G144" s="162"/>
      <c r="H144" s="157" t="s">
        <v>1246</v>
      </c>
      <c r="I144" s="147">
        <v>9</v>
      </c>
      <c r="J144" s="67"/>
      <c r="K144" s="149"/>
      <c r="L144" s="200"/>
      <c r="N144" s="378"/>
    </row>
    <row r="145" spans="1:14" ht="15" customHeight="1">
      <c r="A145" s="52"/>
      <c r="B145" s="151"/>
      <c r="C145" s="152"/>
      <c r="D145" s="166"/>
      <c r="E145" s="152"/>
      <c r="F145" s="155"/>
      <c r="G145" s="156"/>
      <c r="H145" s="151"/>
      <c r="I145" s="137"/>
      <c r="J145" s="138"/>
      <c r="K145" s="139"/>
      <c r="L145" s="62"/>
      <c r="N145" s="378"/>
    </row>
    <row r="146" spans="1:14" ht="15" customHeight="1">
      <c r="A146" s="53"/>
      <c r="B146" s="157"/>
      <c r="C146" s="158" t="s">
        <v>1248</v>
      </c>
      <c r="D146" s="168"/>
      <c r="E146" s="169" t="s">
        <v>1276</v>
      </c>
      <c r="F146" s="161"/>
      <c r="G146" s="162"/>
      <c r="H146" s="157" t="s">
        <v>1246</v>
      </c>
      <c r="I146" s="147">
        <v>21</v>
      </c>
      <c r="J146" s="67"/>
      <c r="K146" s="149"/>
      <c r="L146" s="200"/>
      <c r="N146" s="378"/>
    </row>
    <row r="147" spans="1:14" ht="15" customHeight="1">
      <c r="A147" s="52"/>
      <c r="B147" s="151"/>
      <c r="C147" s="152"/>
      <c r="D147" s="166"/>
      <c r="E147" s="152"/>
      <c r="F147" s="155"/>
      <c r="G147" s="156"/>
      <c r="H147" s="151"/>
      <c r="I147" s="137"/>
      <c r="J147" s="138"/>
      <c r="K147" s="139"/>
      <c r="L147" s="62"/>
      <c r="N147" s="378"/>
    </row>
    <row r="148" spans="1:14" ht="15" customHeight="1">
      <c r="A148" s="53"/>
      <c r="B148" s="157"/>
      <c r="C148" s="158" t="s">
        <v>1248</v>
      </c>
      <c r="D148" s="168"/>
      <c r="E148" s="169" t="s">
        <v>1277</v>
      </c>
      <c r="F148" s="161"/>
      <c r="G148" s="162"/>
      <c r="H148" s="157" t="s">
        <v>1246</v>
      </c>
      <c r="I148" s="147">
        <v>34</v>
      </c>
      <c r="J148" s="67"/>
      <c r="K148" s="149"/>
      <c r="L148" s="200"/>
      <c r="N148" s="378"/>
    </row>
    <row r="149" spans="1:14" ht="15" customHeight="1">
      <c r="A149" s="52"/>
      <c r="B149" s="151"/>
      <c r="C149" s="152"/>
      <c r="D149" s="166"/>
      <c r="E149" s="152"/>
      <c r="F149" s="155"/>
      <c r="G149" s="156"/>
      <c r="H149" s="151"/>
      <c r="I149" s="137"/>
      <c r="J149" s="138"/>
      <c r="K149" s="139"/>
      <c r="L149" s="62"/>
      <c r="N149" s="378"/>
    </row>
    <row r="150" spans="1:14" ht="15" customHeight="1">
      <c r="A150" s="53"/>
      <c r="B150" s="157"/>
      <c r="C150" s="158" t="s">
        <v>1248</v>
      </c>
      <c r="D150" s="168"/>
      <c r="E150" s="169" t="s">
        <v>1278</v>
      </c>
      <c r="F150" s="161"/>
      <c r="G150" s="162"/>
      <c r="H150" s="157" t="s">
        <v>1246</v>
      </c>
      <c r="I150" s="147">
        <v>24</v>
      </c>
      <c r="J150" s="67"/>
      <c r="K150" s="149"/>
      <c r="L150" s="200"/>
      <c r="N150" s="378"/>
    </row>
    <row r="151" spans="1:14" ht="15" customHeight="1">
      <c r="A151" s="52"/>
      <c r="B151" s="151"/>
      <c r="C151" s="152"/>
      <c r="D151" s="166"/>
      <c r="E151" s="152"/>
      <c r="F151" s="155"/>
      <c r="G151" s="156"/>
      <c r="H151" s="151"/>
      <c r="I151" s="137"/>
      <c r="J151" s="138"/>
      <c r="K151" s="139"/>
      <c r="L151" s="62"/>
      <c r="N151" s="378"/>
    </row>
    <row r="152" spans="1:14" ht="15" customHeight="1">
      <c r="A152" s="53"/>
      <c r="B152" s="157"/>
      <c r="C152" s="158" t="s">
        <v>1248</v>
      </c>
      <c r="D152" s="168"/>
      <c r="E152" s="169" t="s">
        <v>1279</v>
      </c>
      <c r="F152" s="161"/>
      <c r="G152" s="162"/>
      <c r="H152" s="157" t="s">
        <v>1246</v>
      </c>
      <c r="I152" s="147">
        <v>78</v>
      </c>
      <c r="J152" s="67"/>
      <c r="K152" s="149"/>
      <c r="L152" s="200"/>
      <c r="N152" s="378"/>
    </row>
    <row r="153" spans="1:14" ht="15" customHeight="1">
      <c r="A153" s="52"/>
      <c r="B153" s="151"/>
      <c r="C153" s="152"/>
      <c r="D153" s="166"/>
      <c r="E153" s="152"/>
      <c r="F153" s="155"/>
      <c r="G153" s="156"/>
      <c r="H153" s="151"/>
      <c r="I153" s="137"/>
      <c r="J153" s="138"/>
      <c r="K153" s="139"/>
      <c r="L153" s="62"/>
      <c r="N153" s="378"/>
    </row>
    <row r="154" spans="1:14" ht="15" customHeight="1">
      <c r="A154" s="53"/>
      <c r="B154" s="157"/>
      <c r="C154" s="158" t="s">
        <v>1248</v>
      </c>
      <c r="D154" s="168"/>
      <c r="E154" s="169" t="s">
        <v>1280</v>
      </c>
      <c r="F154" s="161"/>
      <c r="G154" s="162"/>
      <c r="H154" s="157" t="s">
        <v>1246</v>
      </c>
      <c r="I154" s="147">
        <v>1</v>
      </c>
      <c r="J154" s="67"/>
      <c r="K154" s="149"/>
      <c r="L154" s="200"/>
      <c r="N154" s="378"/>
    </row>
    <row r="155" spans="1:14" ht="15" customHeight="1">
      <c r="A155" s="52"/>
      <c r="B155" s="151"/>
      <c r="C155" s="152"/>
      <c r="D155" s="166"/>
      <c r="E155" s="152"/>
      <c r="F155" s="155"/>
      <c r="G155" s="156"/>
      <c r="H155" s="151"/>
      <c r="I155" s="137"/>
      <c r="J155" s="138"/>
      <c r="K155" s="139"/>
      <c r="L155" s="62"/>
      <c r="N155" s="378"/>
    </row>
    <row r="156" spans="1:14" ht="15" customHeight="1">
      <c r="A156" s="53"/>
      <c r="B156" s="157"/>
      <c r="C156" s="158" t="s">
        <v>1248</v>
      </c>
      <c r="D156" s="168"/>
      <c r="E156" s="169" t="s">
        <v>1281</v>
      </c>
      <c r="F156" s="161"/>
      <c r="G156" s="162"/>
      <c r="H156" s="157" t="s">
        <v>1246</v>
      </c>
      <c r="I156" s="147">
        <v>73</v>
      </c>
      <c r="J156" s="67"/>
      <c r="K156" s="149"/>
      <c r="L156" s="200"/>
      <c r="N156" s="378"/>
    </row>
    <row r="157" spans="1:14" ht="15" customHeight="1">
      <c r="A157" s="52"/>
      <c r="B157" s="151"/>
      <c r="C157" s="152"/>
      <c r="D157" s="166"/>
      <c r="E157" s="152"/>
      <c r="F157" s="155"/>
      <c r="G157" s="156"/>
      <c r="H157" s="151"/>
      <c r="I157" s="137"/>
      <c r="J157" s="138"/>
      <c r="K157" s="139"/>
      <c r="L157" s="62"/>
      <c r="N157" s="378"/>
    </row>
    <row r="158" spans="1:14" ht="15" customHeight="1">
      <c r="A158" s="53"/>
      <c r="B158" s="157"/>
      <c r="C158" s="158" t="s">
        <v>1248</v>
      </c>
      <c r="D158" s="168"/>
      <c r="E158" s="169" t="s">
        <v>1282</v>
      </c>
      <c r="F158" s="161"/>
      <c r="G158" s="162"/>
      <c r="H158" s="157" t="s">
        <v>1246</v>
      </c>
      <c r="I158" s="147">
        <v>1</v>
      </c>
      <c r="J158" s="67"/>
      <c r="K158" s="149"/>
      <c r="L158" s="200"/>
      <c r="N158" s="378"/>
    </row>
    <row r="159" spans="1:14" ht="15" customHeight="1">
      <c r="A159" s="52"/>
      <c r="B159" s="151"/>
      <c r="C159" s="152"/>
      <c r="D159" s="166"/>
      <c r="E159" s="152"/>
      <c r="F159" s="155"/>
      <c r="G159" s="156"/>
      <c r="H159" s="151"/>
      <c r="I159" s="137"/>
      <c r="J159" s="138"/>
      <c r="K159" s="139"/>
      <c r="L159" s="62"/>
      <c r="N159" s="378"/>
    </row>
    <row r="160" spans="1:14" ht="15" customHeight="1">
      <c r="A160" s="53"/>
      <c r="B160" s="157"/>
      <c r="C160" s="158" t="s">
        <v>1248</v>
      </c>
      <c r="D160" s="168"/>
      <c r="E160" s="169" t="s">
        <v>1283</v>
      </c>
      <c r="F160" s="161"/>
      <c r="G160" s="162"/>
      <c r="H160" s="157" t="s">
        <v>1246</v>
      </c>
      <c r="I160" s="147">
        <v>46</v>
      </c>
      <c r="J160" s="67"/>
      <c r="K160" s="149"/>
      <c r="L160" s="200"/>
      <c r="N160" s="378"/>
    </row>
    <row r="161" spans="1:14" ht="15" customHeight="1">
      <c r="A161" s="52"/>
      <c r="B161" s="151"/>
      <c r="C161" s="152"/>
      <c r="D161" s="166"/>
      <c r="E161" s="152"/>
      <c r="F161" s="155"/>
      <c r="G161" s="156"/>
      <c r="H161" s="151"/>
      <c r="I161" s="171"/>
      <c r="J161" s="138"/>
      <c r="K161" s="139"/>
      <c r="L161" s="62"/>
      <c r="N161" s="378"/>
    </row>
    <row r="162" spans="1:14" ht="15" customHeight="1">
      <c r="A162" s="53"/>
      <c r="B162" s="157"/>
      <c r="C162" s="158" t="s">
        <v>1248</v>
      </c>
      <c r="D162" s="168"/>
      <c r="E162" s="169" t="s">
        <v>1284</v>
      </c>
      <c r="F162" s="161"/>
      <c r="G162" s="162"/>
      <c r="H162" s="157" t="s">
        <v>1246</v>
      </c>
      <c r="I162" s="174">
        <v>1</v>
      </c>
      <c r="J162" s="67"/>
      <c r="K162" s="149"/>
      <c r="L162" s="200"/>
      <c r="N162" s="378"/>
    </row>
    <row r="163" spans="1:14" ht="15" customHeight="1">
      <c r="A163" s="52"/>
      <c r="B163" s="151"/>
      <c r="C163" s="152"/>
      <c r="D163" s="166"/>
      <c r="E163" s="152"/>
      <c r="F163" s="155"/>
      <c r="G163" s="156"/>
      <c r="H163" s="151"/>
      <c r="I163" s="137"/>
      <c r="J163" s="138"/>
      <c r="K163" s="139"/>
      <c r="L163" s="62"/>
      <c r="N163" s="378"/>
    </row>
    <row r="164" spans="1:14" ht="15" customHeight="1">
      <c r="A164" s="53"/>
      <c r="B164" s="141"/>
      <c r="C164" s="158" t="s">
        <v>1248</v>
      </c>
      <c r="D164" s="168"/>
      <c r="E164" s="169" t="s">
        <v>1285</v>
      </c>
      <c r="F164" s="161"/>
      <c r="G164" s="162"/>
      <c r="H164" s="157" t="s">
        <v>1246</v>
      </c>
      <c r="I164" s="147">
        <v>52</v>
      </c>
      <c r="J164" s="67"/>
      <c r="K164" s="149"/>
      <c r="L164" s="200"/>
      <c r="N164" s="378"/>
    </row>
    <row r="165" spans="1:14" ht="15" customHeight="1">
      <c r="A165" s="52"/>
      <c r="B165" s="151"/>
      <c r="C165" s="152"/>
      <c r="D165" s="166"/>
      <c r="E165" s="152"/>
      <c r="F165" s="155"/>
      <c r="G165" s="156"/>
      <c r="H165" s="151"/>
      <c r="I165" s="137"/>
      <c r="J165" s="138"/>
      <c r="K165" s="139"/>
      <c r="L165" s="62"/>
      <c r="N165" s="378"/>
    </row>
    <row r="166" spans="1:14" ht="15" customHeight="1">
      <c r="A166" s="53"/>
      <c r="B166" s="157"/>
      <c r="C166" s="158" t="s">
        <v>1248</v>
      </c>
      <c r="D166" s="168"/>
      <c r="E166" s="169" t="s">
        <v>1286</v>
      </c>
      <c r="F166" s="161"/>
      <c r="G166" s="162"/>
      <c r="H166" s="157" t="s">
        <v>1246</v>
      </c>
      <c r="I166" s="147">
        <v>64</v>
      </c>
      <c r="J166" s="67"/>
      <c r="K166" s="149"/>
      <c r="L166" s="200"/>
      <c r="N166" s="378"/>
    </row>
    <row r="167" spans="1:14" ht="15" customHeight="1">
      <c r="A167" s="52"/>
      <c r="B167" s="151"/>
      <c r="C167" s="152"/>
      <c r="D167" s="166"/>
      <c r="E167" s="152"/>
      <c r="F167" s="155"/>
      <c r="G167" s="156"/>
      <c r="H167" s="151"/>
      <c r="I167" s="137"/>
      <c r="J167" s="138"/>
      <c r="K167" s="139"/>
      <c r="L167" s="62"/>
      <c r="N167" s="378"/>
    </row>
    <row r="168" spans="1:14" ht="15" customHeight="1">
      <c r="A168" s="53"/>
      <c r="B168" s="157"/>
      <c r="C168" s="158" t="s">
        <v>1248</v>
      </c>
      <c r="D168" s="168"/>
      <c r="E168" s="169" t="s">
        <v>1287</v>
      </c>
      <c r="F168" s="161"/>
      <c r="G168" s="162"/>
      <c r="H168" s="157" t="s">
        <v>1246</v>
      </c>
      <c r="I168" s="147">
        <v>74</v>
      </c>
      <c r="J168" s="67"/>
      <c r="K168" s="149"/>
      <c r="L168" s="200"/>
      <c r="N168" s="378"/>
    </row>
    <row r="169" spans="1:14" ht="15" customHeight="1">
      <c r="A169" s="52"/>
      <c r="B169" s="151"/>
      <c r="C169" s="152"/>
      <c r="D169" s="166"/>
      <c r="E169" s="152"/>
      <c r="F169" s="155"/>
      <c r="G169" s="156"/>
      <c r="H169" s="151"/>
      <c r="I169" s="137"/>
      <c r="J169" s="138"/>
      <c r="K169" s="139"/>
      <c r="L169" s="62"/>
      <c r="N169" s="378"/>
    </row>
    <row r="170" spans="1:14" ht="15" customHeight="1">
      <c r="A170" s="53"/>
      <c r="B170" s="157"/>
      <c r="C170" s="158" t="s">
        <v>1248</v>
      </c>
      <c r="D170" s="168"/>
      <c r="E170" s="169" t="s">
        <v>1288</v>
      </c>
      <c r="F170" s="161"/>
      <c r="G170" s="162"/>
      <c r="H170" s="157" t="s">
        <v>1246</v>
      </c>
      <c r="I170" s="147">
        <v>38</v>
      </c>
      <c r="J170" s="67"/>
      <c r="K170" s="149"/>
      <c r="L170" s="200"/>
      <c r="N170" s="378"/>
    </row>
    <row r="171" spans="1:14" ht="15" customHeight="1">
      <c r="A171" s="52"/>
      <c r="B171" s="151"/>
      <c r="C171" s="152"/>
      <c r="D171" s="166"/>
      <c r="E171" s="152"/>
      <c r="F171" s="155"/>
      <c r="G171" s="156"/>
      <c r="H171" s="151"/>
      <c r="I171" s="137"/>
      <c r="J171" s="138"/>
      <c r="K171" s="139"/>
      <c r="L171" s="62"/>
      <c r="N171" s="378"/>
    </row>
    <row r="172" spans="1:14" ht="15" customHeight="1">
      <c r="A172" s="53"/>
      <c r="B172" s="157"/>
      <c r="C172" s="158" t="s">
        <v>1248</v>
      </c>
      <c r="D172" s="168"/>
      <c r="E172" s="169" t="s">
        <v>1289</v>
      </c>
      <c r="F172" s="161"/>
      <c r="G172" s="162"/>
      <c r="H172" s="157" t="s">
        <v>1246</v>
      </c>
      <c r="I172" s="147">
        <v>65</v>
      </c>
      <c r="J172" s="67"/>
      <c r="K172" s="149"/>
      <c r="L172" s="200"/>
      <c r="N172" s="378"/>
    </row>
    <row r="173" spans="1:14" ht="15" customHeight="1">
      <c r="A173" s="52"/>
      <c r="B173" s="151"/>
      <c r="C173" s="152"/>
      <c r="D173" s="166"/>
      <c r="E173" s="152"/>
      <c r="F173" s="155"/>
      <c r="G173" s="156"/>
      <c r="H173" s="151"/>
      <c r="I173" s="137"/>
      <c r="J173" s="138"/>
      <c r="K173" s="139"/>
      <c r="L173" s="62"/>
      <c r="N173" s="378"/>
    </row>
    <row r="174" spans="1:14" ht="15" customHeight="1">
      <c r="A174" s="53"/>
      <c r="B174" s="157"/>
      <c r="C174" s="158" t="s">
        <v>1248</v>
      </c>
      <c r="D174" s="168"/>
      <c r="E174" s="169" t="s">
        <v>1290</v>
      </c>
      <c r="F174" s="161"/>
      <c r="G174" s="162"/>
      <c r="H174" s="157" t="s">
        <v>1246</v>
      </c>
      <c r="I174" s="147">
        <v>14</v>
      </c>
      <c r="J174" s="67"/>
      <c r="K174" s="149"/>
      <c r="L174" s="200"/>
      <c r="N174" s="378"/>
    </row>
    <row r="175" spans="1:14" ht="15" customHeight="1">
      <c r="A175" s="52"/>
      <c r="B175" s="151"/>
      <c r="C175" s="152"/>
      <c r="D175" s="166"/>
      <c r="E175" s="152"/>
      <c r="F175" s="155"/>
      <c r="G175" s="156"/>
      <c r="H175" s="151"/>
      <c r="I175" s="137"/>
      <c r="J175" s="138"/>
      <c r="K175" s="139"/>
      <c r="L175" s="62"/>
      <c r="N175" s="378"/>
    </row>
    <row r="176" spans="1:14" ht="15" customHeight="1">
      <c r="A176" s="53"/>
      <c r="B176" s="157"/>
      <c r="C176" s="158" t="s">
        <v>1248</v>
      </c>
      <c r="D176" s="168"/>
      <c r="E176" s="169" t="s">
        <v>1291</v>
      </c>
      <c r="F176" s="161"/>
      <c r="G176" s="162"/>
      <c r="H176" s="157" t="s">
        <v>1246</v>
      </c>
      <c r="I176" s="147">
        <v>206</v>
      </c>
      <c r="J176" s="67"/>
      <c r="K176" s="149"/>
      <c r="L176" s="200"/>
      <c r="N176" s="378"/>
    </row>
    <row r="177" spans="1:14" ht="15" customHeight="1">
      <c r="A177" s="52"/>
      <c r="B177" s="151"/>
      <c r="C177" s="152"/>
      <c r="D177" s="166"/>
      <c r="E177" s="152"/>
      <c r="F177" s="155"/>
      <c r="G177" s="156"/>
      <c r="H177" s="151"/>
      <c r="I177" s="137"/>
      <c r="J177" s="138"/>
      <c r="K177" s="139"/>
      <c r="L177" s="62"/>
      <c r="N177" s="378"/>
    </row>
    <row r="178" spans="1:14" ht="15" customHeight="1">
      <c r="A178" s="53"/>
      <c r="B178" s="157"/>
      <c r="C178" s="158" t="s">
        <v>1248</v>
      </c>
      <c r="D178" s="168"/>
      <c r="E178" s="169" t="s">
        <v>1292</v>
      </c>
      <c r="F178" s="161"/>
      <c r="G178" s="162"/>
      <c r="H178" s="157" t="s">
        <v>1246</v>
      </c>
      <c r="I178" s="147">
        <v>39</v>
      </c>
      <c r="J178" s="67"/>
      <c r="K178" s="149"/>
      <c r="L178" s="200"/>
      <c r="N178" s="378"/>
    </row>
    <row r="179" spans="1:14" ht="15" customHeight="1">
      <c r="A179" s="52"/>
      <c r="B179" s="151"/>
      <c r="C179" s="152"/>
      <c r="D179" s="166"/>
      <c r="E179" s="152"/>
      <c r="F179" s="155"/>
      <c r="G179" s="156"/>
      <c r="H179" s="151"/>
      <c r="I179" s="137"/>
      <c r="J179" s="138"/>
      <c r="K179" s="139"/>
      <c r="L179" s="62"/>
      <c r="N179" s="378"/>
    </row>
    <row r="180" spans="1:14" ht="15" customHeight="1">
      <c r="A180" s="53"/>
      <c r="B180" s="157"/>
      <c r="C180" s="158" t="s">
        <v>1248</v>
      </c>
      <c r="D180" s="168"/>
      <c r="E180" s="169" t="s">
        <v>1293</v>
      </c>
      <c r="F180" s="161"/>
      <c r="G180" s="162"/>
      <c r="H180" s="157" t="s">
        <v>1246</v>
      </c>
      <c r="I180" s="147">
        <v>65</v>
      </c>
      <c r="J180" s="67"/>
      <c r="K180" s="149"/>
      <c r="L180" s="200"/>
      <c r="N180" s="378"/>
    </row>
    <row r="181" spans="1:14" ht="15" customHeight="1">
      <c r="A181" s="52"/>
      <c r="B181" s="151"/>
      <c r="C181" s="152"/>
      <c r="D181" s="166"/>
      <c r="E181" s="152"/>
      <c r="F181" s="155"/>
      <c r="G181" s="156"/>
      <c r="H181" s="151"/>
      <c r="I181" s="137"/>
      <c r="J181" s="138"/>
      <c r="K181" s="139"/>
      <c r="L181" s="62"/>
      <c r="N181" s="378"/>
    </row>
    <row r="182" spans="1:14" ht="15" customHeight="1">
      <c r="A182" s="53"/>
      <c r="B182" s="157"/>
      <c r="C182" s="158" t="s">
        <v>1248</v>
      </c>
      <c r="D182" s="168"/>
      <c r="E182" s="169" t="s">
        <v>1294</v>
      </c>
      <c r="F182" s="161"/>
      <c r="G182" s="162"/>
      <c r="H182" s="157" t="s">
        <v>1246</v>
      </c>
      <c r="I182" s="147">
        <v>65</v>
      </c>
      <c r="J182" s="67"/>
      <c r="K182" s="149"/>
      <c r="L182" s="200"/>
      <c r="N182" s="378"/>
    </row>
    <row r="183" spans="1:14" ht="15" customHeight="1">
      <c r="A183" s="52"/>
      <c r="B183" s="151"/>
      <c r="C183" s="152"/>
      <c r="D183" s="166"/>
      <c r="E183" s="152"/>
      <c r="F183" s="155"/>
      <c r="G183" s="156"/>
      <c r="H183" s="151"/>
      <c r="I183" s="137"/>
      <c r="J183" s="138"/>
      <c r="K183" s="139"/>
      <c r="L183" s="62"/>
      <c r="N183" s="378"/>
    </row>
    <row r="184" spans="1:14" ht="15" customHeight="1">
      <c r="A184" s="53"/>
      <c r="B184" s="157"/>
      <c r="C184" s="158" t="s">
        <v>1258</v>
      </c>
      <c r="D184" s="168"/>
      <c r="E184" s="169" t="s">
        <v>1295</v>
      </c>
      <c r="F184" s="161"/>
      <c r="G184" s="162"/>
      <c r="H184" s="157" t="s">
        <v>1246</v>
      </c>
      <c r="I184" s="147">
        <v>209</v>
      </c>
      <c r="J184" s="67"/>
      <c r="K184" s="149"/>
      <c r="L184" s="200"/>
      <c r="N184" s="378"/>
    </row>
    <row r="185" spans="1:14" ht="15" customHeight="1">
      <c r="A185" s="52"/>
      <c r="B185" s="151"/>
      <c r="C185" s="152"/>
      <c r="D185" s="166"/>
      <c r="E185" s="152"/>
      <c r="F185" s="155"/>
      <c r="G185" s="156"/>
      <c r="H185" s="151"/>
      <c r="I185" s="137"/>
      <c r="J185" s="138"/>
      <c r="K185" s="139"/>
      <c r="L185" s="62"/>
      <c r="N185" s="378"/>
    </row>
    <row r="186" spans="1:14" ht="15" customHeight="1">
      <c r="A186" s="53"/>
      <c r="B186" s="157"/>
      <c r="C186" s="158" t="s">
        <v>1258</v>
      </c>
      <c r="D186" s="168"/>
      <c r="E186" s="169" t="s">
        <v>1296</v>
      </c>
      <c r="F186" s="161"/>
      <c r="G186" s="162"/>
      <c r="H186" s="157" t="s">
        <v>1246</v>
      </c>
      <c r="I186" s="147">
        <v>25</v>
      </c>
      <c r="J186" s="67"/>
      <c r="K186" s="149"/>
      <c r="L186" s="200"/>
      <c r="N186" s="378"/>
    </row>
    <row r="187" spans="1:14" ht="15" customHeight="1">
      <c r="A187" s="52"/>
      <c r="B187" s="151"/>
      <c r="C187" s="152"/>
      <c r="D187" s="166"/>
      <c r="E187" s="152"/>
      <c r="F187" s="155"/>
      <c r="G187" s="156"/>
      <c r="H187" s="151"/>
      <c r="I187" s="137"/>
      <c r="J187" s="138"/>
      <c r="K187" s="139"/>
      <c r="L187" s="62"/>
      <c r="N187" s="378"/>
    </row>
    <row r="188" spans="1:14" ht="15" customHeight="1">
      <c r="A188" s="53"/>
      <c r="B188" s="157"/>
      <c r="C188" s="158" t="s">
        <v>1258</v>
      </c>
      <c r="D188" s="168"/>
      <c r="E188" s="169" t="s">
        <v>1297</v>
      </c>
      <c r="F188" s="161"/>
      <c r="G188" s="162"/>
      <c r="H188" s="157" t="s">
        <v>1246</v>
      </c>
      <c r="I188" s="147">
        <v>168</v>
      </c>
      <c r="J188" s="67"/>
      <c r="K188" s="149"/>
      <c r="L188" s="200"/>
      <c r="N188" s="378"/>
    </row>
    <row r="189" spans="1:14" ht="15" customHeight="1">
      <c r="A189" s="52"/>
      <c r="B189" s="151"/>
      <c r="C189" s="152"/>
      <c r="D189" s="166"/>
      <c r="E189" s="152"/>
      <c r="F189" s="155"/>
      <c r="G189" s="156"/>
      <c r="H189" s="151"/>
      <c r="I189" s="137"/>
      <c r="J189" s="138"/>
      <c r="K189" s="139"/>
      <c r="L189" s="62"/>
      <c r="N189" s="378"/>
    </row>
    <row r="190" spans="1:14" ht="15" customHeight="1">
      <c r="A190" s="53"/>
      <c r="B190" s="157"/>
      <c r="C190" s="158" t="s">
        <v>1258</v>
      </c>
      <c r="D190" s="168"/>
      <c r="E190" s="169" t="s">
        <v>1298</v>
      </c>
      <c r="F190" s="161"/>
      <c r="G190" s="162"/>
      <c r="H190" s="157" t="s">
        <v>1246</v>
      </c>
      <c r="I190" s="147">
        <v>233</v>
      </c>
      <c r="J190" s="67"/>
      <c r="K190" s="149"/>
      <c r="L190" s="200"/>
      <c r="N190" s="378"/>
    </row>
    <row r="191" spans="1:14" ht="15" customHeight="1">
      <c r="A191" s="52"/>
      <c r="B191" s="151"/>
      <c r="C191" s="152"/>
      <c r="D191" s="166"/>
      <c r="E191" s="152"/>
      <c r="F191" s="155"/>
      <c r="G191" s="156"/>
      <c r="H191" s="151"/>
      <c r="I191" s="137"/>
      <c r="J191" s="138"/>
      <c r="K191" s="139"/>
      <c r="L191" s="62"/>
      <c r="N191" s="378"/>
    </row>
    <row r="192" spans="1:14" ht="15" customHeight="1">
      <c r="A192" s="53"/>
      <c r="B192" s="157"/>
      <c r="C192" s="158" t="s">
        <v>1258</v>
      </c>
      <c r="D192" s="168"/>
      <c r="E192" s="169" t="s">
        <v>1259</v>
      </c>
      <c r="F192" s="161"/>
      <c r="G192" s="162"/>
      <c r="H192" s="157" t="s">
        <v>1246</v>
      </c>
      <c r="I192" s="147">
        <v>260</v>
      </c>
      <c r="J192" s="67"/>
      <c r="K192" s="149"/>
      <c r="L192" s="200"/>
      <c r="N192" s="378"/>
    </row>
    <row r="193" spans="1:14" ht="15" customHeight="1">
      <c r="A193" s="52"/>
      <c r="B193" s="151"/>
      <c r="C193" s="152"/>
      <c r="D193" s="166"/>
      <c r="E193" s="152"/>
      <c r="F193" s="155"/>
      <c r="G193" s="156"/>
      <c r="H193" s="151"/>
      <c r="I193" s="137"/>
      <c r="J193" s="138"/>
      <c r="K193" s="139"/>
      <c r="L193" s="62"/>
      <c r="N193" s="378"/>
    </row>
    <row r="194" spans="1:14" ht="15" customHeight="1">
      <c r="A194" s="53"/>
      <c r="B194" s="157"/>
      <c r="C194" s="158" t="s">
        <v>1258</v>
      </c>
      <c r="D194" s="168"/>
      <c r="E194" s="169" t="s">
        <v>1299</v>
      </c>
      <c r="F194" s="161"/>
      <c r="G194" s="162"/>
      <c r="H194" s="157" t="s">
        <v>1246</v>
      </c>
      <c r="I194" s="147">
        <v>128</v>
      </c>
      <c r="J194" s="67"/>
      <c r="K194" s="149"/>
      <c r="L194" s="200"/>
      <c r="N194" s="378"/>
    </row>
    <row r="195" spans="1:14" ht="15" customHeight="1">
      <c r="A195" s="52"/>
      <c r="B195" s="151"/>
      <c r="C195" s="152"/>
      <c r="D195" s="166"/>
      <c r="E195" s="152"/>
      <c r="F195" s="155"/>
      <c r="G195" s="156"/>
      <c r="H195" s="151"/>
      <c r="I195" s="137"/>
      <c r="J195" s="138"/>
      <c r="K195" s="139"/>
      <c r="L195" s="62"/>
      <c r="N195" s="378"/>
    </row>
    <row r="196" spans="1:14" ht="15" customHeight="1">
      <c r="A196" s="53"/>
      <c r="B196" s="141"/>
      <c r="C196" s="158" t="s">
        <v>1300</v>
      </c>
      <c r="D196" s="168"/>
      <c r="E196" s="169" t="s">
        <v>1301</v>
      </c>
      <c r="F196" s="161"/>
      <c r="G196" s="162"/>
      <c r="H196" s="157" t="s">
        <v>1246</v>
      </c>
      <c r="I196" s="147">
        <v>1</v>
      </c>
      <c r="J196" s="67"/>
      <c r="K196" s="149"/>
      <c r="L196" s="200"/>
      <c r="N196" s="378"/>
    </row>
    <row r="197" spans="1:14" ht="15" customHeight="1">
      <c r="A197" s="52"/>
      <c r="B197" s="151"/>
      <c r="C197" s="152"/>
      <c r="D197" s="166"/>
      <c r="E197" s="152"/>
      <c r="F197" s="155"/>
      <c r="G197" s="156"/>
      <c r="H197" s="151"/>
      <c r="I197" s="137"/>
      <c r="J197" s="138"/>
      <c r="K197" s="139"/>
      <c r="L197" s="62"/>
      <c r="N197" s="378"/>
    </row>
    <row r="198" spans="1:14" ht="15" customHeight="1">
      <c r="A198" s="53"/>
      <c r="B198" s="157"/>
      <c r="C198" s="158" t="s">
        <v>1260</v>
      </c>
      <c r="D198" s="168"/>
      <c r="E198" s="169" t="s">
        <v>1261</v>
      </c>
      <c r="F198" s="161"/>
      <c r="G198" s="162"/>
      <c r="H198" s="157" t="s">
        <v>1026</v>
      </c>
      <c r="I198" s="147">
        <v>1</v>
      </c>
      <c r="J198" s="67"/>
      <c r="K198" s="149"/>
      <c r="L198" s="200"/>
      <c r="N198" s="378"/>
    </row>
    <row r="199" spans="1:14" ht="15" customHeight="1">
      <c r="A199" s="52"/>
      <c r="B199" s="151"/>
      <c r="C199" s="152"/>
      <c r="D199" s="166"/>
      <c r="E199" s="152"/>
      <c r="F199" s="155"/>
      <c r="G199" s="156"/>
      <c r="H199" s="151"/>
      <c r="I199" s="137"/>
      <c r="J199" s="138"/>
      <c r="K199" s="139"/>
      <c r="L199" s="62"/>
      <c r="N199" s="378"/>
    </row>
    <row r="200" spans="1:14" ht="15" customHeight="1">
      <c r="A200" s="53"/>
      <c r="B200" s="157"/>
      <c r="C200" s="158" t="s">
        <v>1260</v>
      </c>
      <c r="D200" s="168"/>
      <c r="E200" s="169" t="s">
        <v>1302</v>
      </c>
      <c r="F200" s="161"/>
      <c r="G200" s="162"/>
      <c r="H200" s="157" t="s">
        <v>1026</v>
      </c>
      <c r="I200" s="147">
        <v>1</v>
      </c>
      <c r="J200" s="67"/>
      <c r="K200" s="149"/>
      <c r="L200" s="200"/>
      <c r="N200" s="378"/>
    </row>
    <row r="201" spans="1:14" ht="15" customHeight="1">
      <c r="A201" s="52"/>
      <c r="B201" s="151"/>
      <c r="C201" s="152"/>
      <c r="D201" s="166"/>
      <c r="E201" s="152"/>
      <c r="F201" s="155"/>
      <c r="G201" s="156"/>
      <c r="H201" s="151"/>
      <c r="I201" s="137"/>
      <c r="J201" s="138"/>
      <c r="K201" s="139"/>
      <c r="L201" s="62"/>
      <c r="N201" s="378"/>
    </row>
    <row r="202" spans="1:14" ht="15" customHeight="1">
      <c r="A202" s="53"/>
      <c r="B202" s="157"/>
      <c r="C202" s="158" t="s">
        <v>1260</v>
      </c>
      <c r="D202" s="168"/>
      <c r="E202" s="169" t="s">
        <v>1303</v>
      </c>
      <c r="F202" s="161"/>
      <c r="G202" s="162"/>
      <c r="H202" s="157" t="s">
        <v>1026</v>
      </c>
      <c r="I202" s="147">
        <v>2</v>
      </c>
      <c r="J202" s="67"/>
      <c r="K202" s="149"/>
      <c r="L202" s="200"/>
      <c r="N202" s="378"/>
    </row>
    <row r="203" spans="1:14" ht="15" customHeight="1">
      <c r="A203" s="52"/>
      <c r="B203" s="151"/>
      <c r="C203" s="152"/>
      <c r="D203" s="166"/>
      <c r="E203" s="152"/>
      <c r="F203" s="155"/>
      <c r="G203" s="156"/>
      <c r="H203" s="151"/>
      <c r="I203" s="137"/>
      <c r="J203" s="138"/>
      <c r="K203" s="139"/>
      <c r="L203" s="62"/>
      <c r="N203" s="378"/>
    </row>
    <row r="204" spans="1:14" ht="15" customHeight="1">
      <c r="A204" s="53"/>
      <c r="B204" s="157"/>
      <c r="C204" s="158" t="s">
        <v>1260</v>
      </c>
      <c r="D204" s="168"/>
      <c r="E204" s="169" t="s">
        <v>1304</v>
      </c>
      <c r="F204" s="161"/>
      <c r="G204" s="162"/>
      <c r="H204" s="157" t="s">
        <v>1026</v>
      </c>
      <c r="I204" s="147">
        <v>1</v>
      </c>
      <c r="J204" s="67"/>
      <c r="K204" s="149"/>
      <c r="L204" s="200"/>
      <c r="N204" s="378"/>
    </row>
    <row r="205" spans="1:14" ht="15" customHeight="1">
      <c r="A205" s="52"/>
      <c r="B205" s="151"/>
      <c r="C205" s="152"/>
      <c r="D205" s="166"/>
      <c r="E205" s="152"/>
      <c r="F205" s="155"/>
      <c r="G205" s="156"/>
      <c r="H205" s="151"/>
      <c r="I205" s="137"/>
      <c r="J205" s="138"/>
      <c r="K205" s="139"/>
      <c r="L205" s="62"/>
      <c r="N205" s="378"/>
    </row>
    <row r="206" spans="1:14" ht="15" customHeight="1">
      <c r="A206" s="53"/>
      <c r="B206" s="157"/>
      <c r="C206" s="158" t="s">
        <v>1260</v>
      </c>
      <c r="D206" s="168"/>
      <c r="E206" s="169" t="s">
        <v>1265</v>
      </c>
      <c r="F206" s="161"/>
      <c r="G206" s="162"/>
      <c r="H206" s="157" t="s">
        <v>1026</v>
      </c>
      <c r="I206" s="147">
        <v>2</v>
      </c>
      <c r="J206" s="67"/>
      <c r="K206" s="149"/>
      <c r="L206" s="200"/>
      <c r="N206" s="378"/>
    </row>
    <row r="207" spans="1:14" ht="15" customHeight="1">
      <c r="A207" s="52"/>
      <c r="B207" s="151"/>
      <c r="C207" s="152"/>
      <c r="D207" s="166"/>
      <c r="E207" s="152"/>
      <c r="F207" s="155"/>
      <c r="G207" s="156"/>
      <c r="H207" s="151"/>
      <c r="I207" s="137"/>
      <c r="J207" s="138"/>
      <c r="K207" s="139"/>
      <c r="L207" s="62"/>
      <c r="N207" s="378"/>
    </row>
    <row r="208" spans="1:14" ht="15" customHeight="1">
      <c r="A208" s="53"/>
      <c r="B208" s="157"/>
      <c r="C208" s="158" t="s">
        <v>1266</v>
      </c>
      <c r="D208" s="168"/>
      <c r="E208" s="169" t="s">
        <v>1305</v>
      </c>
      <c r="F208" s="161"/>
      <c r="G208" s="162"/>
      <c r="H208" s="157" t="s">
        <v>1268</v>
      </c>
      <c r="I208" s="147">
        <v>232</v>
      </c>
      <c r="J208" s="67"/>
      <c r="K208" s="149"/>
      <c r="L208" s="200"/>
      <c r="N208" s="378"/>
    </row>
    <row r="209" spans="1:14" ht="15" customHeight="1">
      <c r="A209" s="52"/>
      <c r="B209" s="151"/>
      <c r="C209" s="152"/>
      <c r="D209" s="166"/>
      <c r="E209" s="152"/>
      <c r="F209" s="155"/>
      <c r="G209" s="156"/>
      <c r="H209" s="151"/>
      <c r="I209" s="137"/>
      <c r="J209" s="138"/>
      <c r="K209" s="139"/>
      <c r="L209" s="62"/>
      <c r="N209" s="378"/>
    </row>
    <row r="210" spans="1:14" ht="15" customHeight="1">
      <c r="A210" s="53"/>
      <c r="B210" s="157"/>
      <c r="C210" s="158" t="s">
        <v>1266</v>
      </c>
      <c r="D210" s="168"/>
      <c r="E210" s="169" t="s">
        <v>1306</v>
      </c>
      <c r="F210" s="161"/>
      <c r="G210" s="162"/>
      <c r="H210" s="157" t="s">
        <v>1268</v>
      </c>
      <c r="I210" s="147">
        <v>232</v>
      </c>
      <c r="J210" s="67"/>
      <c r="K210" s="149"/>
      <c r="L210" s="200"/>
      <c r="N210" s="378"/>
    </row>
    <row r="211" spans="1:14" ht="15" customHeight="1">
      <c r="A211" s="52"/>
      <c r="B211" s="151"/>
      <c r="C211" s="152"/>
      <c r="D211" s="166"/>
      <c r="E211" s="152"/>
      <c r="F211" s="155"/>
      <c r="G211" s="156"/>
      <c r="H211" s="151"/>
      <c r="I211" s="137"/>
      <c r="J211" s="138"/>
      <c r="K211" s="139"/>
      <c r="L211" s="140"/>
      <c r="N211" s="378"/>
    </row>
    <row r="212" spans="1:14" ht="15" customHeight="1">
      <c r="A212" s="53"/>
      <c r="B212" s="157"/>
      <c r="C212" s="158"/>
      <c r="D212" s="168"/>
      <c r="E212" s="169"/>
      <c r="F212" s="161"/>
      <c r="G212" s="162"/>
      <c r="H212" s="157"/>
      <c r="I212" s="147"/>
      <c r="J212" s="67"/>
      <c r="K212" s="149"/>
      <c r="L212" s="150"/>
      <c r="N212" s="378"/>
    </row>
    <row r="213" spans="1:14" ht="15" customHeight="1">
      <c r="A213" s="52"/>
      <c r="B213" s="151"/>
      <c r="C213" s="152"/>
      <c r="D213" s="166"/>
      <c r="E213" s="152"/>
      <c r="F213" s="155"/>
      <c r="G213" s="156"/>
      <c r="H213" s="151"/>
      <c r="I213" s="137"/>
      <c r="J213" s="138"/>
      <c r="K213" s="139"/>
      <c r="L213" s="140"/>
      <c r="N213" s="378"/>
    </row>
    <row r="214" spans="1:14" ht="15" customHeight="1">
      <c r="A214" s="53"/>
      <c r="B214" s="157"/>
      <c r="C214" s="158"/>
      <c r="D214" s="168"/>
      <c r="E214" s="169"/>
      <c r="F214" s="161"/>
      <c r="G214" s="162"/>
      <c r="H214" s="157"/>
      <c r="I214" s="147"/>
      <c r="J214" s="67"/>
      <c r="K214" s="149"/>
      <c r="L214" s="150"/>
      <c r="N214" s="378"/>
    </row>
    <row r="215" spans="1:14" ht="15" customHeight="1">
      <c r="A215" s="52"/>
      <c r="B215" s="151"/>
      <c r="C215" s="152"/>
      <c r="D215" s="166"/>
      <c r="E215" s="152"/>
      <c r="F215" s="155"/>
      <c r="G215" s="156"/>
      <c r="H215" s="151"/>
      <c r="I215" s="137"/>
      <c r="J215" s="138"/>
      <c r="K215" s="139"/>
      <c r="L215" s="140"/>
      <c r="N215" s="378"/>
    </row>
    <row r="216" spans="1:14" ht="15" customHeight="1">
      <c r="A216" s="53"/>
      <c r="B216" s="157"/>
      <c r="C216" s="158"/>
      <c r="D216" s="168"/>
      <c r="E216" s="169"/>
      <c r="F216" s="161"/>
      <c r="G216" s="162"/>
      <c r="H216" s="157"/>
      <c r="I216" s="147"/>
      <c r="J216" s="67"/>
      <c r="K216" s="149"/>
      <c r="L216" s="150"/>
      <c r="N216" s="378"/>
    </row>
    <row r="217" spans="1:14" ht="15" customHeight="1">
      <c r="A217" s="52"/>
      <c r="B217" s="151"/>
      <c r="C217" s="152"/>
      <c r="D217" s="166"/>
      <c r="E217" s="152"/>
      <c r="F217" s="155"/>
      <c r="G217" s="156"/>
      <c r="H217" s="151"/>
      <c r="I217" s="137"/>
      <c r="J217" s="138"/>
      <c r="K217" s="139"/>
      <c r="L217" s="140"/>
      <c r="N217" s="378"/>
    </row>
    <row r="218" spans="1:14" ht="15" customHeight="1">
      <c r="A218" s="53"/>
      <c r="B218" s="157"/>
      <c r="C218" s="158"/>
      <c r="D218" s="168"/>
      <c r="E218" s="169"/>
      <c r="F218" s="161"/>
      <c r="G218" s="162"/>
      <c r="H218" s="157"/>
      <c r="I218" s="147"/>
      <c r="J218" s="67"/>
      <c r="K218" s="149"/>
      <c r="L218" s="150"/>
      <c r="N218" s="378"/>
    </row>
    <row r="219" spans="1:14" ht="15" customHeight="1">
      <c r="A219" s="52"/>
      <c r="B219" s="151"/>
      <c r="C219" s="152"/>
      <c r="D219" s="166"/>
      <c r="E219" s="152"/>
      <c r="F219" s="155"/>
      <c r="G219" s="156"/>
      <c r="H219" s="151"/>
      <c r="I219" s="137"/>
      <c r="J219" s="138"/>
      <c r="K219" s="139"/>
      <c r="L219" s="140"/>
      <c r="N219" s="378"/>
    </row>
    <row r="220" spans="1:14" ht="15" customHeight="1">
      <c r="A220" s="53"/>
      <c r="B220" s="157"/>
      <c r="C220" s="158"/>
      <c r="D220" s="168"/>
      <c r="E220" s="169"/>
      <c r="F220" s="161"/>
      <c r="G220" s="162"/>
      <c r="H220" s="157"/>
      <c r="I220" s="147"/>
      <c r="J220" s="67"/>
      <c r="K220" s="149"/>
      <c r="L220" s="150"/>
      <c r="N220" s="378"/>
    </row>
    <row r="221" spans="1:14" ht="15" customHeight="1">
      <c r="A221" s="52"/>
      <c r="B221" s="151"/>
      <c r="C221" s="152"/>
      <c r="D221" s="166"/>
      <c r="E221" s="152"/>
      <c r="F221" s="155"/>
      <c r="G221" s="156"/>
      <c r="H221" s="151"/>
      <c r="I221" s="137"/>
      <c r="J221" s="138"/>
      <c r="K221" s="139"/>
      <c r="L221" s="140"/>
      <c r="N221" s="378"/>
    </row>
    <row r="222" spans="1:14" ht="15" customHeight="1">
      <c r="A222" s="53"/>
      <c r="B222" s="157"/>
      <c r="C222" s="158"/>
      <c r="D222" s="168"/>
      <c r="E222" s="169"/>
      <c r="F222" s="161"/>
      <c r="G222" s="162"/>
      <c r="H222" s="157"/>
      <c r="I222" s="147"/>
      <c r="J222" s="67"/>
      <c r="K222" s="149"/>
      <c r="L222" s="150"/>
      <c r="N222" s="378"/>
    </row>
    <row r="223" spans="1:14" ht="15" customHeight="1">
      <c r="A223" s="52"/>
      <c r="B223" s="151"/>
      <c r="C223" s="152"/>
      <c r="D223" s="166"/>
      <c r="E223" s="152"/>
      <c r="F223" s="155"/>
      <c r="G223" s="156"/>
      <c r="H223" s="151"/>
      <c r="I223" s="137"/>
      <c r="J223" s="138"/>
      <c r="K223" s="139"/>
      <c r="L223" s="140"/>
      <c r="N223" s="378"/>
    </row>
    <row r="224" spans="1:14" ht="15" customHeight="1">
      <c r="A224" s="53"/>
      <c r="B224" s="157"/>
      <c r="C224" s="158"/>
      <c r="D224" s="168"/>
      <c r="E224" s="169"/>
      <c r="F224" s="161"/>
      <c r="G224" s="162"/>
      <c r="H224" s="157"/>
      <c r="I224" s="147"/>
      <c r="J224" s="67"/>
      <c r="K224" s="149"/>
      <c r="L224" s="150"/>
      <c r="N224" s="378"/>
    </row>
    <row r="225" spans="1:14" ht="15" customHeight="1">
      <c r="A225" s="52"/>
      <c r="B225" s="151"/>
      <c r="C225" s="152"/>
      <c r="D225" s="166"/>
      <c r="E225" s="152"/>
      <c r="F225" s="155"/>
      <c r="G225" s="156"/>
      <c r="H225" s="151"/>
      <c r="I225" s="171"/>
      <c r="J225" s="138"/>
      <c r="K225" s="139"/>
      <c r="L225" s="140"/>
      <c r="N225" s="378"/>
    </row>
    <row r="226" spans="1:14" ht="15" customHeight="1">
      <c r="A226" s="53"/>
      <c r="B226" s="157" t="s">
        <v>1271</v>
      </c>
      <c r="C226" s="169" t="s">
        <v>702</v>
      </c>
      <c r="D226" s="168"/>
      <c r="E226" s="169"/>
      <c r="F226" s="161"/>
      <c r="G226" s="162"/>
      <c r="H226" s="157"/>
      <c r="I226" s="174"/>
      <c r="J226" s="67"/>
      <c r="K226" s="149"/>
      <c r="L226" s="150"/>
      <c r="N226" s="378"/>
    </row>
    <row r="227" spans="1:14" ht="15" customHeight="1">
      <c r="A227" s="52"/>
      <c r="B227" s="151"/>
      <c r="C227" s="152"/>
      <c r="D227" s="166"/>
      <c r="E227" s="152"/>
      <c r="F227" s="155"/>
      <c r="G227" s="156"/>
      <c r="H227" s="151"/>
      <c r="I227" s="137"/>
      <c r="J227" s="138"/>
      <c r="K227" s="139"/>
      <c r="L227" s="140"/>
      <c r="N227" s="378"/>
    </row>
    <row r="228" spans="1:14" ht="15" customHeight="1">
      <c r="A228" s="53"/>
      <c r="B228" s="157" t="s">
        <v>1307</v>
      </c>
      <c r="C228" s="72" t="s">
        <v>1212</v>
      </c>
      <c r="D228" s="168"/>
      <c r="E228" s="169"/>
      <c r="F228" s="161"/>
      <c r="G228" s="162"/>
      <c r="H228" s="157"/>
      <c r="I228" s="147"/>
      <c r="J228" s="67"/>
      <c r="K228" s="149"/>
      <c r="L228" s="150"/>
      <c r="N228" s="378"/>
    </row>
    <row r="229" spans="1:14" ht="15" customHeight="1">
      <c r="A229" s="52"/>
      <c r="B229" s="151"/>
      <c r="C229" s="152"/>
      <c r="D229" s="166"/>
      <c r="E229" s="152"/>
      <c r="F229" s="155"/>
      <c r="G229" s="156"/>
      <c r="H229" s="151"/>
      <c r="I229" s="137"/>
      <c r="J229" s="138"/>
      <c r="K229" s="139"/>
      <c r="L229" s="140"/>
      <c r="N229" s="378"/>
    </row>
    <row r="230" spans="1:14" ht="15" customHeight="1">
      <c r="A230" s="53"/>
      <c r="B230" s="157"/>
      <c r="C230" s="158"/>
      <c r="D230" s="168"/>
      <c r="E230" s="169"/>
      <c r="F230" s="161"/>
      <c r="G230" s="162"/>
      <c r="H230" s="157"/>
      <c r="I230" s="147"/>
      <c r="J230" s="67"/>
      <c r="K230" s="149"/>
      <c r="L230" s="150"/>
      <c r="N230" s="378"/>
    </row>
    <row r="231" spans="1:14" ht="15" customHeight="1">
      <c r="A231" s="52"/>
      <c r="B231" s="151"/>
      <c r="C231" s="152"/>
      <c r="D231" s="166"/>
      <c r="E231" s="152"/>
      <c r="F231" s="155"/>
      <c r="G231" s="156"/>
      <c r="H231" s="151"/>
      <c r="I231" s="137"/>
      <c r="J231" s="138"/>
      <c r="K231" s="139"/>
      <c r="L231" s="62"/>
      <c r="N231" s="378"/>
    </row>
    <row r="232" spans="1:14" ht="15" customHeight="1">
      <c r="A232" s="53"/>
      <c r="B232" s="157"/>
      <c r="C232" s="72" t="s">
        <v>869</v>
      </c>
      <c r="D232" s="168"/>
      <c r="E232" s="169" t="s">
        <v>1308</v>
      </c>
      <c r="F232" s="161"/>
      <c r="G232" s="162"/>
      <c r="H232" s="157" t="s">
        <v>271</v>
      </c>
      <c r="I232" s="147">
        <v>6</v>
      </c>
      <c r="J232" s="67"/>
      <c r="K232" s="149"/>
      <c r="L232" s="200"/>
      <c r="N232" s="378"/>
    </row>
    <row r="233" spans="1:14" ht="15" customHeight="1">
      <c r="A233" s="52"/>
      <c r="B233" s="151"/>
      <c r="C233" s="152"/>
      <c r="D233" s="166"/>
      <c r="E233" s="152"/>
      <c r="F233" s="155"/>
      <c r="G233" s="156"/>
      <c r="H233" s="151"/>
      <c r="I233" s="137"/>
      <c r="J233" s="138"/>
      <c r="K233" s="139"/>
      <c r="L233" s="62"/>
      <c r="N233" s="378"/>
    </row>
    <row r="234" spans="1:14" ht="15" customHeight="1">
      <c r="A234" s="53"/>
      <c r="B234" s="157"/>
      <c r="C234" s="72" t="s">
        <v>869</v>
      </c>
      <c r="D234" s="168"/>
      <c r="E234" s="169" t="s">
        <v>1309</v>
      </c>
      <c r="F234" s="161"/>
      <c r="G234" s="162"/>
      <c r="H234" s="157" t="s">
        <v>271</v>
      </c>
      <c r="I234" s="147">
        <v>2</v>
      </c>
      <c r="J234" s="67"/>
      <c r="K234" s="149"/>
      <c r="L234" s="200"/>
      <c r="N234" s="378"/>
    </row>
    <row r="235" spans="1:14" ht="15" customHeight="1">
      <c r="A235" s="52"/>
      <c r="B235" s="151"/>
      <c r="C235" s="152"/>
      <c r="D235" s="166"/>
      <c r="E235" s="152"/>
      <c r="F235" s="155"/>
      <c r="G235" s="156"/>
      <c r="H235" s="151"/>
      <c r="I235" s="137"/>
      <c r="J235" s="138"/>
      <c r="K235" s="139"/>
      <c r="L235" s="62"/>
      <c r="N235" s="378"/>
    </row>
    <row r="236" spans="1:14" ht="15" customHeight="1">
      <c r="A236" s="53"/>
      <c r="B236" s="157"/>
      <c r="C236" s="158" t="s">
        <v>1310</v>
      </c>
      <c r="D236" s="168"/>
      <c r="E236" s="169" t="s">
        <v>1311</v>
      </c>
      <c r="F236" s="161"/>
      <c r="G236" s="162"/>
      <c r="H236" s="157" t="s">
        <v>205</v>
      </c>
      <c r="I236" s="147">
        <v>1</v>
      </c>
      <c r="J236" s="67"/>
      <c r="K236" s="149"/>
      <c r="L236" s="200"/>
      <c r="N236" s="378"/>
    </row>
    <row r="237" spans="1:14" ht="15" customHeight="1">
      <c r="A237" s="52"/>
      <c r="B237" s="151"/>
      <c r="C237" s="152"/>
      <c r="D237" s="166"/>
      <c r="E237" s="152"/>
      <c r="F237" s="155"/>
      <c r="G237" s="156"/>
      <c r="H237" s="151"/>
      <c r="I237" s="137"/>
      <c r="J237" s="138"/>
      <c r="K237" s="139"/>
      <c r="L237" s="62"/>
      <c r="N237" s="378"/>
    </row>
    <row r="238" spans="1:14" ht="15" customHeight="1">
      <c r="A238" s="53"/>
      <c r="B238" s="157"/>
      <c r="C238" s="158" t="s">
        <v>1312</v>
      </c>
      <c r="D238" s="168"/>
      <c r="E238" s="169" t="s">
        <v>1313</v>
      </c>
      <c r="F238" s="161"/>
      <c r="G238" s="162"/>
      <c r="H238" s="157" t="s">
        <v>205</v>
      </c>
      <c r="I238" s="147">
        <v>6</v>
      </c>
      <c r="J238" s="67"/>
      <c r="K238" s="149"/>
      <c r="L238" s="200"/>
      <c r="N238" s="378"/>
    </row>
    <row r="239" spans="1:14" ht="15" customHeight="1">
      <c r="A239" s="52"/>
      <c r="B239" s="151"/>
      <c r="C239" s="152"/>
      <c r="D239" s="166"/>
      <c r="E239" s="152"/>
      <c r="F239" s="155"/>
      <c r="G239" s="156"/>
      <c r="H239" s="151"/>
      <c r="I239" s="137"/>
      <c r="J239" s="138"/>
      <c r="K239" s="139"/>
      <c r="L239" s="62"/>
      <c r="N239" s="378"/>
    </row>
    <row r="240" spans="1:14" ht="15" customHeight="1">
      <c r="A240" s="53"/>
      <c r="B240" s="157"/>
      <c r="C240" s="158" t="s">
        <v>1314</v>
      </c>
      <c r="D240" s="168"/>
      <c r="E240" s="169"/>
      <c r="F240" s="161"/>
      <c r="G240" s="162"/>
      <c r="H240" s="157" t="s">
        <v>1026</v>
      </c>
      <c r="I240" s="147">
        <v>7</v>
      </c>
      <c r="J240" s="67"/>
      <c r="K240" s="149"/>
      <c r="L240" s="200"/>
      <c r="N240" s="378"/>
    </row>
    <row r="241" spans="1:14" ht="15" customHeight="1">
      <c r="A241" s="52"/>
      <c r="B241" s="151"/>
      <c r="C241" s="152"/>
      <c r="D241" s="166"/>
      <c r="E241" s="152"/>
      <c r="F241" s="155"/>
      <c r="G241" s="156"/>
      <c r="H241" s="151"/>
      <c r="I241" s="137"/>
      <c r="J241" s="138"/>
      <c r="K241" s="139"/>
      <c r="L241" s="62"/>
      <c r="N241" s="378"/>
    </row>
    <row r="242" spans="1:14" ht="15" customHeight="1">
      <c r="A242" s="53"/>
      <c r="B242" s="157"/>
      <c r="C242" s="158" t="s">
        <v>1248</v>
      </c>
      <c r="D242" s="168"/>
      <c r="E242" s="169" t="s">
        <v>1275</v>
      </c>
      <c r="F242" s="161"/>
      <c r="G242" s="162"/>
      <c r="H242" s="157" t="s">
        <v>1246</v>
      </c>
      <c r="I242" s="147">
        <v>20</v>
      </c>
      <c r="J242" s="67"/>
      <c r="K242" s="149"/>
      <c r="L242" s="200"/>
      <c r="N242" s="378"/>
    </row>
    <row r="243" spans="1:14" ht="15" customHeight="1">
      <c r="A243" s="52"/>
      <c r="B243" s="151"/>
      <c r="C243" s="152"/>
      <c r="D243" s="166"/>
      <c r="E243" s="152"/>
      <c r="F243" s="155"/>
      <c r="G243" s="156"/>
      <c r="H243" s="151"/>
      <c r="I243" s="137"/>
      <c r="J243" s="138"/>
      <c r="K243" s="139"/>
      <c r="L243" s="62"/>
      <c r="N243" s="378"/>
    </row>
    <row r="244" spans="1:14" ht="15" customHeight="1">
      <c r="A244" s="53"/>
      <c r="B244" s="157"/>
      <c r="C244" s="158" t="s">
        <v>1248</v>
      </c>
      <c r="D244" s="168"/>
      <c r="E244" s="169" t="s">
        <v>1276</v>
      </c>
      <c r="F244" s="161"/>
      <c r="G244" s="162"/>
      <c r="H244" s="157" t="s">
        <v>1246</v>
      </c>
      <c r="I244" s="147">
        <v>57</v>
      </c>
      <c r="J244" s="67"/>
      <c r="K244" s="149"/>
      <c r="L244" s="200"/>
      <c r="N244" s="378"/>
    </row>
    <row r="245" spans="1:14" ht="15" customHeight="1">
      <c r="A245" s="52"/>
      <c r="B245" s="151"/>
      <c r="C245" s="152"/>
      <c r="D245" s="166"/>
      <c r="E245" s="152"/>
      <c r="F245" s="155"/>
      <c r="G245" s="156"/>
      <c r="H245" s="151"/>
      <c r="I245" s="137"/>
      <c r="J245" s="138"/>
      <c r="K245" s="139"/>
      <c r="L245" s="62"/>
      <c r="N245" s="378"/>
    </row>
    <row r="246" spans="1:14" ht="15" customHeight="1">
      <c r="A246" s="53"/>
      <c r="B246" s="157"/>
      <c r="C246" s="158" t="s">
        <v>1315</v>
      </c>
      <c r="D246" s="168"/>
      <c r="E246" s="169" t="s">
        <v>1316</v>
      </c>
      <c r="F246" s="161"/>
      <c r="G246" s="162"/>
      <c r="H246" s="157" t="s">
        <v>1253</v>
      </c>
      <c r="I246" s="147">
        <v>3</v>
      </c>
      <c r="J246" s="67"/>
      <c r="K246" s="149"/>
      <c r="L246" s="200"/>
      <c r="N246" s="378"/>
    </row>
    <row r="247" spans="1:14" ht="15" customHeight="1">
      <c r="A247" s="52"/>
      <c r="B247" s="151"/>
      <c r="C247" s="152"/>
      <c r="D247" s="166"/>
      <c r="E247" s="152"/>
      <c r="F247" s="155"/>
      <c r="G247" s="156"/>
      <c r="H247" s="151"/>
      <c r="I247" s="137"/>
      <c r="J247" s="138"/>
      <c r="K247" s="139"/>
      <c r="L247" s="62"/>
      <c r="N247" s="378"/>
    </row>
    <row r="248" spans="1:14" ht="15" customHeight="1">
      <c r="A248" s="53"/>
      <c r="B248" s="157"/>
      <c r="C248" s="158" t="s">
        <v>1258</v>
      </c>
      <c r="D248" s="168"/>
      <c r="E248" s="169" t="s">
        <v>1317</v>
      </c>
      <c r="F248" s="161"/>
      <c r="G248" s="162"/>
      <c r="H248" s="157" t="s">
        <v>1246</v>
      </c>
      <c r="I248" s="147">
        <v>5</v>
      </c>
      <c r="J248" s="67"/>
      <c r="K248" s="149"/>
      <c r="L248" s="200"/>
      <c r="N248" s="378"/>
    </row>
    <row r="249" spans="1:14" ht="15" customHeight="1">
      <c r="A249" s="52"/>
      <c r="B249" s="151"/>
      <c r="C249" s="152"/>
      <c r="D249" s="166"/>
      <c r="E249" s="152"/>
      <c r="F249" s="155"/>
      <c r="G249" s="156"/>
      <c r="H249" s="151"/>
      <c r="I249" s="137"/>
      <c r="J249" s="138"/>
      <c r="K249" s="139"/>
      <c r="L249" s="62"/>
      <c r="N249" s="378"/>
    </row>
    <row r="250" spans="1:14" ht="15" customHeight="1">
      <c r="A250" s="53"/>
      <c r="B250" s="157"/>
      <c r="C250" s="158" t="s">
        <v>1258</v>
      </c>
      <c r="D250" s="168"/>
      <c r="E250" s="169" t="s">
        <v>1295</v>
      </c>
      <c r="F250" s="161"/>
      <c r="G250" s="162"/>
      <c r="H250" s="157" t="s">
        <v>1246</v>
      </c>
      <c r="I250" s="147">
        <v>57</v>
      </c>
      <c r="J250" s="67"/>
      <c r="K250" s="149"/>
      <c r="L250" s="200"/>
      <c r="N250" s="378"/>
    </row>
    <row r="251" spans="1:14" ht="15" customHeight="1">
      <c r="A251" s="52"/>
      <c r="B251" s="151"/>
      <c r="C251" s="152"/>
      <c r="D251" s="166"/>
      <c r="E251" s="152"/>
      <c r="F251" s="155"/>
      <c r="G251" s="156"/>
      <c r="H251" s="151"/>
      <c r="I251" s="137"/>
      <c r="J251" s="138"/>
      <c r="K251" s="139"/>
      <c r="L251" s="62"/>
      <c r="N251" s="378"/>
    </row>
    <row r="252" spans="1:14" ht="15" customHeight="1">
      <c r="A252" s="53"/>
      <c r="B252" s="157"/>
      <c r="C252" s="158" t="s">
        <v>1266</v>
      </c>
      <c r="D252" s="168"/>
      <c r="E252" s="169" t="s">
        <v>1305</v>
      </c>
      <c r="F252" s="161"/>
      <c r="G252" s="162"/>
      <c r="H252" s="157" t="s">
        <v>1268</v>
      </c>
      <c r="I252" s="147">
        <v>23</v>
      </c>
      <c r="J252" s="67"/>
      <c r="K252" s="149"/>
      <c r="L252" s="200"/>
      <c r="N252" s="378"/>
    </row>
    <row r="253" spans="1:14" ht="15" customHeight="1">
      <c r="A253" s="52"/>
      <c r="B253" s="151"/>
      <c r="C253" s="152"/>
      <c r="D253" s="166"/>
      <c r="E253" s="152"/>
      <c r="F253" s="155"/>
      <c r="G253" s="156"/>
      <c r="H253" s="151"/>
      <c r="I253" s="137"/>
      <c r="J253" s="138"/>
      <c r="K253" s="139"/>
      <c r="L253" s="62"/>
      <c r="N253" s="378"/>
    </row>
    <row r="254" spans="1:14" ht="15" customHeight="1">
      <c r="A254" s="53"/>
      <c r="B254" s="157"/>
      <c r="C254" s="158" t="s">
        <v>1266</v>
      </c>
      <c r="D254" s="168"/>
      <c r="E254" s="169" t="s">
        <v>1306</v>
      </c>
      <c r="F254" s="161"/>
      <c r="G254" s="162"/>
      <c r="H254" s="157" t="s">
        <v>1268</v>
      </c>
      <c r="I254" s="147">
        <v>23</v>
      </c>
      <c r="J254" s="67"/>
      <c r="K254" s="149"/>
      <c r="L254" s="200"/>
      <c r="N254" s="378"/>
    </row>
    <row r="255" spans="1:14" ht="15" customHeight="1">
      <c r="A255" s="52"/>
      <c r="B255" s="151"/>
      <c r="C255" s="152"/>
      <c r="D255" s="166"/>
      <c r="E255" s="152"/>
      <c r="F255" s="155"/>
      <c r="G255" s="156"/>
      <c r="H255" s="151"/>
      <c r="I255" s="137"/>
      <c r="J255" s="138"/>
      <c r="K255" s="139"/>
      <c r="L255" s="62"/>
      <c r="N255" s="378"/>
    </row>
    <row r="256" spans="1:14" ht="15" customHeight="1">
      <c r="A256" s="53"/>
      <c r="B256" s="157"/>
      <c r="C256" s="158" t="s">
        <v>700</v>
      </c>
      <c r="D256" s="168"/>
      <c r="E256" s="169"/>
      <c r="F256" s="161"/>
      <c r="G256" s="162"/>
      <c r="H256" s="157" t="s">
        <v>701</v>
      </c>
      <c r="I256" s="147">
        <v>1</v>
      </c>
      <c r="J256" s="67"/>
      <c r="K256" s="149"/>
      <c r="L256" s="200"/>
      <c r="N256" s="378"/>
    </row>
    <row r="257" spans="1:14" ht="15" customHeight="1">
      <c r="A257" s="52"/>
      <c r="B257" s="151"/>
      <c r="C257" s="152"/>
      <c r="D257" s="166"/>
      <c r="E257" s="152"/>
      <c r="F257" s="155"/>
      <c r="G257" s="156"/>
      <c r="H257" s="151"/>
      <c r="I257" s="171"/>
      <c r="J257" s="138"/>
      <c r="K257" s="139"/>
      <c r="L257" s="140"/>
      <c r="N257" s="378"/>
    </row>
    <row r="258" spans="1:14" ht="15" customHeight="1">
      <c r="A258" s="53"/>
      <c r="B258" s="157" t="s">
        <v>1307</v>
      </c>
      <c r="C258" s="169" t="s">
        <v>702</v>
      </c>
      <c r="D258" s="168"/>
      <c r="E258" s="169"/>
      <c r="F258" s="161"/>
      <c r="G258" s="162"/>
      <c r="H258" s="157"/>
      <c r="I258" s="174"/>
      <c r="J258" s="67"/>
      <c r="K258" s="149"/>
      <c r="L258" s="150"/>
      <c r="N258" s="378"/>
    </row>
    <row r="259" spans="1:14" ht="15" customHeight="1">
      <c r="A259" s="52"/>
      <c r="B259" s="151"/>
      <c r="C259" s="152"/>
      <c r="D259" s="166"/>
      <c r="E259" s="152"/>
      <c r="F259" s="155"/>
      <c r="G259" s="156"/>
      <c r="H259" s="151"/>
      <c r="I259" s="137"/>
      <c r="J259" s="138"/>
      <c r="K259" s="139"/>
      <c r="L259" s="140"/>
      <c r="N259" s="378"/>
    </row>
    <row r="260" spans="1:14" ht="15" customHeight="1">
      <c r="A260" s="53"/>
      <c r="B260" s="157" t="s">
        <v>1318</v>
      </c>
      <c r="C260" s="72" t="s">
        <v>1213</v>
      </c>
      <c r="D260" s="168"/>
      <c r="E260" s="169"/>
      <c r="F260" s="161"/>
      <c r="G260" s="162"/>
      <c r="H260" s="157"/>
      <c r="I260" s="147"/>
      <c r="J260" s="67"/>
      <c r="K260" s="149"/>
      <c r="L260" s="150"/>
      <c r="N260" s="378"/>
    </row>
    <row r="261" spans="1:14" ht="15" customHeight="1">
      <c r="A261" s="52"/>
      <c r="B261" s="151"/>
      <c r="C261" s="152"/>
      <c r="D261" s="166"/>
      <c r="E261" s="152"/>
      <c r="F261" s="155"/>
      <c r="G261" s="156"/>
      <c r="H261" s="151"/>
      <c r="I261" s="137"/>
      <c r="J261" s="138"/>
      <c r="K261" s="139"/>
      <c r="L261" s="62"/>
      <c r="N261" s="378"/>
    </row>
    <row r="262" spans="1:14" ht="15" customHeight="1">
      <c r="A262" s="53"/>
      <c r="B262" s="157"/>
      <c r="C262" s="158" t="s">
        <v>1319</v>
      </c>
      <c r="D262" s="168"/>
      <c r="E262" s="169"/>
      <c r="F262" s="161"/>
      <c r="G262" s="162"/>
      <c r="H262" s="157" t="s">
        <v>271</v>
      </c>
      <c r="I262" s="147">
        <v>1</v>
      </c>
      <c r="J262" s="67"/>
      <c r="K262" s="149"/>
      <c r="L262" s="200"/>
      <c r="N262" s="378"/>
    </row>
    <row r="263" spans="1:14" ht="15" customHeight="1">
      <c r="A263" s="52"/>
      <c r="B263" s="151"/>
      <c r="C263" s="152"/>
      <c r="D263" s="166"/>
      <c r="E263" s="152"/>
      <c r="F263" s="155"/>
      <c r="G263" s="156"/>
      <c r="H263" s="151"/>
      <c r="I263" s="137"/>
      <c r="J263" s="138"/>
      <c r="K263" s="139"/>
      <c r="L263" s="62"/>
      <c r="N263" s="378"/>
    </row>
    <row r="264" spans="1:14" ht="15" customHeight="1">
      <c r="A264" s="53"/>
      <c r="B264" s="157"/>
      <c r="C264" s="158" t="s">
        <v>1248</v>
      </c>
      <c r="D264" s="168"/>
      <c r="E264" s="169" t="s">
        <v>1320</v>
      </c>
      <c r="F264" s="161"/>
      <c r="G264" s="162"/>
      <c r="H264" s="157" t="s">
        <v>1246</v>
      </c>
      <c r="I264" s="147">
        <v>50</v>
      </c>
      <c r="J264" s="67"/>
      <c r="K264" s="149"/>
      <c r="L264" s="200"/>
      <c r="N264" s="378"/>
    </row>
    <row r="265" spans="1:14" ht="15" customHeight="1">
      <c r="A265" s="52"/>
      <c r="B265" s="151"/>
      <c r="C265" s="152"/>
      <c r="D265" s="166"/>
      <c r="E265" s="152"/>
      <c r="F265" s="155"/>
      <c r="G265" s="156"/>
      <c r="H265" s="151"/>
      <c r="I265" s="137"/>
      <c r="J265" s="138"/>
      <c r="K265" s="139"/>
      <c r="L265" s="62"/>
      <c r="N265" s="378"/>
    </row>
    <row r="266" spans="1:14" ht="15" customHeight="1">
      <c r="A266" s="53"/>
      <c r="B266" s="157"/>
      <c r="C266" s="158" t="s">
        <v>1248</v>
      </c>
      <c r="D266" s="168"/>
      <c r="E266" s="169" t="s">
        <v>1321</v>
      </c>
      <c r="F266" s="161"/>
      <c r="G266" s="162"/>
      <c r="H266" s="157" t="s">
        <v>1246</v>
      </c>
      <c r="I266" s="147">
        <v>386</v>
      </c>
      <c r="J266" s="67"/>
      <c r="K266" s="149"/>
      <c r="L266" s="200"/>
      <c r="N266" s="378"/>
    </row>
    <row r="267" spans="1:14" ht="15" customHeight="1">
      <c r="A267" s="52"/>
      <c r="B267" s="151"/>
      <c r="C267" s="152"/>
      <c r="D267" s="166"/>
      <c r="E267" s="152"/>
      <c r="F267" s="155"/>
      <c r="G267" s="156"/>
      <c r="H267" s="151"/>
      <c r="I267" s="137"/>
      <c r="J267" s="138"/>
      <c r="K267" s="139"/>
      <c r="L267" s="62"/>
      <c r="N267" s="378"/>
    </row>
    <row r="268" spans="1:14" ht="15" customHeight="1">
      <c r="A268" s="53"/>
      <c r="B268" s="157"/>
      <c r="C268" s="158" t="s">
        <v>1248</v>
      </c>
      <c r="D268" s="168"/>
      <c r="E268" s="169" t="s">
        <v>1322</v>
      </c>
      <c r="F268" s="161"/>
      <c r="G268" s="162"/>
      <c r="H268" s="157" t="s">
        <v>1246</v>
      </c>
      <c r="I268" s="147">
        <v>24</v>
      </c>
      <c r="J268" s="67"/>
      <c r="K268" s="149"/>
      <c r="L268" s="200"/>
      <c r="N268" s="378"/>
    </row>
    <row r="269" spans="1:14" ht="15" customHeight="1">
      <c r="A269" s="52"/>
      <c r="B269" s="151"/>
      <c r="C269" s="152"/>
      <c r="D269" s="166"/>
      <c r="E269" s="152"/>
      <c r="F269" s="155"/>
      <c r="G269" s="156"/>
      <c r="H269" s="151"/>
      <c r="I269" s="137"/>
      <c r="J269" s="138"/>
      <c r="K269" s="139"/>
      <c r="L269" s="62"/>
      <c r="N269" s="378"/>
    </row>
    <row r="270" spans="1:14" ht="15" customHeight="1">
      <c r="A270" s="53"/>
      <c r="B270" s="157"/>
      <c r="C270" s="158" t="s">
        <v>1248</v>
      </c>
      <c r="D270" s="168"/>
      <c r="E270" s="169" t="s">
        <v>1323</v>
      </c>
      <c r="F270" s="161"/>
      <c r="G270" s="162"/>
      <c r="H270" s="157" t="s">
        <v>1246</v>
      </c>
      <c r="I270" s="147">
        <v>16</v>
      </c>
      <c r="J270" s="67"/>
      <c r="K270" s="149"/>
      <c r="L270" s="200"/>
      <c r="N270" s="378"/>
    </row>
    <row r="271" spans="1:14" ht="15" customHeight="1">
      <c r="A271" s="52"/>
      <c r="B271" s="151"/>
      <c r="C271" s="152"/>
      <c r="D271" s="166"/>
      <c r="E271" s="152"/>
      <c r="F271" s="155"/>
      <c r="G271" s="156"/>
      <c r="H271" s="151"/>
      <c r="I271" s="137"/>
      <c r="J271" s="138"/>
      <c r="K271" s="139"/>
      <c r="L271" s="62"/>
      <c r="N271" s="378"/>
    </row>
    <row r="272" spans="1:14" ht="15" customHeight="1">
      <c r="A272" s="53"/>
      <c r="B272" s="157"/>
      <c r="C272" s="158" t="s">
        <v>1248</v>
      </c>
      <c r="D272" s="168"/>
      <c r="E272" s="169" t="s">
        <v>1324</v>
      </c>
      <c r="F272" s="161"/>
      <c r="G272" s="162"/>
      <c r="H272" s="157" t="s">
        <v>1246</v>
      </c>
      <c r="I272" s="147">
        <v>1</v>
      </c>
      <c r="J272" s="67"/>
      <c r="K272" s="149"/>
      <c r="L272" s="200"/>
      <c r="N272" s="378"/>
    </row>
    <row r="273" spans="1:14" ht="15" customHeight="1">
      <c r="A273" s="52"/>
      <c r="B273" s="151"/>
      <c r="C273" s="152"/>
      <c r="D273" s="166"/>
      <c r="E273" s="152"/>
      <c r="F273" s="155"/>
      <c r="G273" s="156"/>
      <c r="H273" s="151"/>
      <c r="I273" s="137"/>
      <c r="J273" s="138"/>
      <c r="K273" s="139"/>
      <c r="L273" s="62"/>
      <c r="N273" s="378"/>
    </row>
    <row r="274" spans="1:14" ht="15" customHeight="1">
      <c r="A274" s="53"/>
      <c r="B274" s="157"/>
      <c r="C274" s="158" t="s">
        <v>1248</v>
      </c>
      <c r="D274" s="168"/>
      <c r="E274" s="169" t="s">
        <v>1325</v>
      </c>
      <c r="F274" s="161"/>
      <c r="G274" s="162"/>
      <c r="H274" s="157" t="s">
        <v>1246</v>
      </c>
      <c r="I274" s="147">
        <v>64</v>
      </c>
      <c r="J274" s="67"/>
      <c r="K274" s="149"/>
      <c r="L274" s="200"/>
      <c r="N274" s="378"/>
    </row>
    <row r="275" spans="1:14" ht="15" customHeight="1">
      <c r="A275" s="52"/>
      <c r="B275" s="151"/>
      <c r="C275" s="152"/>
      <c r="D275" s="166"/>
      <c r="E275" s="152"/>
      <c r="F275" s="155"/>
      <c r="G275" s="156"/>
      <c r="H275" s="151"/>
      <c r="I275" s="137"/>
      <c r="J275" s="138"/>
      <c r="K275" s="139"/>
      <c r="L275" s="62"/>
      <c r="N275" s="378"/>
    </row>
    <row r="276" spans="1:14" ht="15" customHeight="1">
      <c r="A276" s="53"/>
      <c r="B276" s="157"/>
      <c r="C276" s="158" t="s">
        <v>1248</v>
      </c>
      <c r="D276" s="168"/>
      <c r="E276" s="169" t="s">
        <v>1326</v>
      </c>
      <c r="F276" s="161"/>
      <c r="G276" s="162"/>
      <c r="H276" s="157" t="s">
        <v>1246</v>
      </c>
      <c r="I276" s="147">
        <v>82</v>
      </c>
      <c r="J276" s="67"/>
      <c r="K276" s="149"/>
      <c r="L276" s="200"/>
      <c r="N276" s="378"/>
    </row>
    <row r="277" spans="1:14" ht="15" customHeight="1">
      <c r="A277" s="52"/>
      <c r="B277" s="151"/>
      <c r="C277" s="152"/>
      <c r="D277" s="166"/>
      <c r="E277" s="152"/>
      <c r="F277" s="155"/>
      <c r="G277" s="156"/>
      <c r="H277" s="151"/>
      <c r="I277" s="137"/>
      <c r="J277" s="138"/>
      <c r="K277" s="139"/>
      <c r="L277" s="62"/>
      <c r="N277" s="378"/>
    </row>
    <row r="278" spans="1:14" ht="15" customHeight="1">
      <c r="A278" s="53"/>
      <c r="B278" s="157"/>
      <c r="C278" s="158" t="s">
        <v>1248</v>
      </c>
      <c r="D278" s="168"/>
      <c r="E278" s="169" t="s">
        <v>1327</v>
      </c>
      <c r="F278" s="161"/>
      <c r="G278" s="162"/>
      <c r="H278" s="157" t="s">
        <v>1246</v>
      </c>
      <c r="I278" s="147">
        <v>233</v>
      </c>
      <c r="J278" s="67"/>
      <c r="K278" s="149"/>
      <c r="L278" s="200"/>
      <c r="N278" s="378"/>
    </row>
    <row r="279" spans="1:14" ht="15" customHeight="1">
      <c r="A279" s="52"/>
      <c r="B279" s="151"/>
      <c r="C279" s="152"/>
      <c r="D279" s="166"/>
      <c r="E279" s="152"/>
      <c r="F279" s="155"/>
      <c r="G279" s="156"/>
      <c r="H279" s="151"/>
      <c r="I279" s="137"/>
      <c r="J279" s="138"/>
      <c r="K279" s="139"/>
      <c r="L279" s="62"/>
      <c r="N279" s="378"/>
    </row>
    <row r="280" spans="1:14" ht="15" customHeight="1">
      <c r="A280" s="53"/>
      <c r="B280" s="157"/>
      <c r="C280" s="158" t="s">
        <v>1248</v>
      </c>
      <c r="D280" s="168"/>
      <c r="E280" s="169" t="s">
        <v>1328</v>
      </c>
      <c r="F280" s="161"/>
      <c r="G280" s="162"/>
      <c r="H280" s="157" t="s">
        <v>1246</v>
      </c>
      <c r="I280" s="147">
        <v>51</v>
      </c>
      <c r="J280" s="67"/>
      <c r="K280" s="149"/>
      <c r="L280" s="200"/>
      <c r="N280" s="378"/>
    </row>
    <row r="281" spans="1:14" ht="15" customHeight="1">
      <c r="A281" s="52"/>
      <c r="B281" s="151"/>
      <c r="C281" s="152"/>
      <c r="D281" s="166"/>
      <c r="E281" s="152"/>
      <c r="F281" s="155"/>
      <c r="G281" s="156"/>
      <c r="H281" s="151"/>
      <c r="I281" s="137"/>
      <c r="J281" s="138"/>
      <c r="K281" s="139"/>
      <c r="L281" s="62"/>
      <c r="N281" s="378"/>
    </row>
    <row r="282" spans="1:14" ht="15" customHeight="1">
      <c r="A282" s="53"/>
      <c r="B282" s="157"/>
      <c r="C282" s="158" t="s">
        <v>1248</v>
      </c>
      <c r="D282" s="168"/>
      <c r="E282" s="169" t="s">
        <v>1329</v>
      </c>
      <c r="F282" s="161"/>
      <c r="G282" s="162"/>
      <c r="H282" s="157" t="s">
        <v>1246</v>
      </c>
      <c r="I282" s="147">
        <v>74</v>
      </c>
      <c r="J282" s="67"/>
      <c r="K282" s="149"/>
      <c r="L282" s="200"/>
      <c r="N282" s="378"/>
    </row>
    <row r="283" spans="1:14" ht="15" customHeight="1">
      <c r="A283" s="52"/>
      <c r="B283" s="151"/>
      <c r="C283" s="152"/>
      <c r="D283" s="166"/>
      <c r="E283" s="152"/>
      <c r="F283" s="155"/>
      <c r="G283" s="156"/>
      <c r="H283" s="151"/>
      <c r="I283" s="137"/>
      <c r="J283" s="138"/>
      <c r="K283" s="139"/>
      <c r="L283" s="62"/>
      <c r="N283" s="378"/>
    </row>
    <row r="284" spans="1:14" ht="15" customHeight="1">
      <c r="A284" s="53"/>
      <c r="B284" s="157"/>
      <c r="C284" s="158" t="s">
        <v>1248</v>
      </c>
      <c r="D284" s="168"/>
      <c r="E284" s="169" t="s">
        <v>1330</v>
      </c>
      <c r="F284" s="161"/>
      <c r="G284" s="162"/>
      <c r="H284" s="157" t="s">
        <v>1246</v>
      </c>
      <c r="I284" s="147">
        <v>34</v>
      </c>
      <c r="J284" s="67"/>
      <c r="K284" s="149"/>
      <c r="L284" s="200"/>
      <c r="N284" s="378"/>
    </row>
    <row r="285" spans="1:14" ht="15" customHeight="1">
      <c r="A285" s="52"/>
      <c r="B285" s="151"/>
      <c r="C285" s="152"/>
      <c r="D285" s="166"/>
      <c r="E285" s="152"/>
      <c r="F285" s="155"/>
      <c r="G285" s="156"/>
      <c r="H285" s="151"/>
      <c r="I285" s="137"/>
      <c r="J285" s="138"/>
      <c r="K285" s="139"/>
      <c r="L285" s="62"/>
      <c r="N285" s="378"/>
    </row>
    <row r="286" spans="1:14" ht="15" customHeight="1">
      <c r="A286" s="53"/>
      <c r="B286" s="157"/>
      <c r="C286" s="158" t="s">
        <v>1248</v>
      </c>
      <c r="D286" s="168"/>
      <c r="E286" s="169" t="s">
        <v>1331</v>
      </c>
      <c r="F286" s="161"/>
      <c r="G286" s="162"/>
      <c r="H286" s="157" t="s">
        <v>1246</v>
      </c>
      <c r="I286" s="147">
        <v>32</v>
      </c>
      <c r="J286" s="67"/>
      <c r="K286" s="149"/>
      <c r="L286" s="200"/>
      <c r="N286" s="378"/>
    </row>
    <row r="287" spans="1:14" ht="15" customHeight="1">
      <c r="A287" s="52"/>
      <c r="B287" s="151"/>
      <c r="C287" s="152"/>
      <c r="D287" s="166"/>
      <c r="E287" s="152"/>
      <c r="F287" s="155"/>
      <c r="G287" s="156"/>
      <c r="H287" s="151"/>
      <c r="I287" s="137"/>
      <c r="J287" s="138"/>
      <c r="K287" s="139"/>
      <c r="L287" s="62"/>
      <c r="N287" s="378"/>
    </row>
    <row r="288" spans="1:14" ht="15" customHeight="1">
      <c r="A288" s="53"/>
      <c r="B288" s="157"/>
      <c r="C288" s="158" t="s">
        <v>1248</v>
      </c>
      <c r="D288" s="168"/>
      <c r="E288" s="169" t="s">
        <v>1332</v>
      </c>
      <c r="F288" s="161"/>
      <c r="G288" s="162"/>
      <c r="H288" s="157" t="s">
        <v>1246</v>
      </c>
      <c r="I288" s="147">
        <v>415</v>
      </c>
      <c r="J288" s="67"/>
      <c r="K288" s="149"/>
      <c r="L288" s="200"/>
      <c r="N288" s="378"/>
    </row>
    <row r="289" spans="1:14" ht="15" customHeight="1">
      <c r="A289" s="52"/>
      <c r="B289" s="151"/>
      <c r="C289" s="152"/>
      <c r="D289" s="166"/>
      <c r="E289" s="152"/>
      <c r="F289" s="155"/>
      <c r="G289" s="156"/>
      <c r="H289" s="151"/>
      <c r="I289" s="171"/>
      <c r="J289" s="138"/>
      <c r="K289" s="139"/>
      <c r="L289" s="62"/>
      <c r="N289" s="378"/>
    </row>
    <row r="290" spans="1:14" ht="15" customHeight="1">
      <c r="A290" s="53"/>
      <c r="B290" s="157"/>
      <c r="C290" s="158" t="s">
        <v>1248</v>
      </c>
      <c r="D290" s="168"/>
      <c r="E290" s="169" t="s">
        <v>1333</v>
      </c>
      <c r="F290" s="161"/>
      <c r="G290" s="162"/>
      <c r="H290" s="157" t="s">
        <v>1246</v>
      </c>
      <c r="I290" s="174">
        <v>90</v>
      </c>
      <c r="J290" s="67"/>
      <c r="K290" s="149"/>
      <c r="L290" s="200"/>
      <c r="N290" s="378"/>
    </row>
    <row r="291" spans="1:14" ht="15" customHeight="1">
      <c r="A291" s="52"/>
      <c r="B291" s="151"/>
      <c r="C291" s="152"/>
      <c r="D291" s="166"/>
      <c r="E291" s="152"/>
      <c r="F291" s="155"/>
      <c r="G291" s="156"/>
      <c r="H291" s="151"/>
      <c r="I291" s="137"/>
      <c r="J291" s="138"/>
      <c r="K291" s="139"/>
      <c r="L291" s="62"/>
      <c r="N291" s="378"/>
    </row>
    <row r="292" spans="1:14" ht="15" customHeight="1">
      <c r="A292" s="53"/>
      <c r="B292" s="141"/>
      <c r="C292" s="158" t="s">
        <v>1248</v>
      </c>
      <c r="D292" s="168"/>
      <c r="E292" s="169" t="s">
        <v>1334</v>
      </c>
      <c r="F292" s="161"/>
      <c r="G292" s="162"/>
      <c r="H292" s="157" t="s">
        <v>1246</v>
      </c>
      <c r="I292" s="147">
        <v>77</v>
      </c>
      <c r="J292" s="67"/>
      <c r="K292" s="149"/>
      <c r="L292" s="200"/>
      <c r="N292" s="378"/>
    </row>
    <row r="293" spans="1:14" ht="15" customHeight="1">
      <c r="A293" s="52"/>
      <c r="B293" s="151"/>
      <c r="C293" s="152"/>
      <c r="D293" s="166"/>
      <c r="E293" s="152"/>
      <c r="F293" s="155"/>
      <c r="G293" s="156"/>
      <c r="H293" s="151"/>
      <c r="I293" s="137"/>
      <c r="J293" s="138"/>
      <c r="K293" s="139"/>
      <c r="L293" s="62"/>
      <c r="N293" s="378"/>
    </row>
    <row r="294" spans="1:14" ht="15" customHeight="1">
      <c r="A294" s="53"/>
      <c r="B294" s="157"/>
      <c r="C294" s="158" t="s">
        <v>1248</v>
      </c>
      <c r="D294" s="168"/>
      <c r="E294" s="169" t="s">
        <v>1335</v>
      </c>
      <c r="F294" s="161"/>
      <c r="G294" s="162"/>
      <c r="H294" s="157" t="s">
        <v>1246</v>
      </c>
      <c r="I294" s="147">
        <v>1</v>
      </c>
      <c r="J294" s="67"/>
      <c r="K294" s="149"/>
      <c r="L294" s="200"/>
      <c r="N294" s="378"/>
    </row>
    <row r="295" spans="1:14" ht="15" customHeight="1">
      <c r="A295" s="52"/>
      <c r="B295" s="151"/>
      <c r="C295" s="152"/>
      <c r="D295" s="166"/>
      <c r="E295" s="152"/>
      <c r="F295" s="155"/>
      <c r="G295" s="156"/>
      <c r="H295" s="151"/>
      <c r="I295" s="137"/>
      <c r="J295" s="138"/>
      <c r="K295" s="139"/>
      <c r="L295" s="62"/>
      <c r="N295" s="378"/>
    </row>
    <row r="296" spans="1:14" ht="15" customHeight="1">
      <c r="A296" s="53"/>
      <c r="B296" s="157"/>
      <c r="C296" s="158" t="s">
        <v>1248</v>
      </c>
      <c r="D296" s="168"/>
      <c r="E296" s="169" t="s">
        <v>1336</v>
      </c>
      <c r="F296" s="161"/>
      <c r="G296" s="162"/>
      <c r="H296" s="157" t="s">
        <v>1246</v>
      </c>
      <c r="I296" s="147">
        <v>36</v>
      </c>
      <c r="J296" s="67"/>
      <c r="K296" s="149"/>
      <c r="L296" s="200"/>
      <c r="N296" s="378"/>
    </row>
    <row r="297" spans="1:14" ht="15" customHeight="1">
      <c r="A297" s="52"/>
      <c r="B297" s="151"/>
      <c r="C297" s="152"/>
      <c r="D297" s="166"/>
      <c r="E297" s="152"/>
      <c r="F297" s="155"/>
      <c r="G297" s="156"/>
      <c r="H297" s="151"/>
      <c r="I297" s="137"/>
      <c r="J297" s="138"/>
      <c r="K297" s="139"/>
      <c r="L297" s="62"/>
      <c r="N297" s="378"/>
    </row>
    <row r="298" spans="1:14" ht="15" customHeight="1">
      <c r="A298" s="53"/>
      <c r="B298" s="157"/>
      <c r="C298" s="158" t="s">
        <v>1248</v>
      </c>
      <c r="D298" s="168"/>
      <c r="E298" s="169" t="s">
        <v>1337</v>
      </c>
      <c r="F298" s="161"/>
      <c r="G298" s="162"/>
      <c r="H298" s="157" t="s">
        <v>1246</v>
      </c>
      <c r="I298" s="147">
        <v>85</v>
      </c>
      <c r="J298" s="67"/>
      <c r="K298" s="149"/>
      <c r="L298" s="200"/>
      <c r="N298" s="378"/>
    </row>
    <row r="299" spans="1:14" ht="15" customHeight="1">
      <c r="A299" s="52"/>
      <c r="B299" s="151"/>
      <c r="C299" s="152"/>
      <c r="D299" s="166"/>
      <c r="E299" s="152"/>
      <c r="F299" s="155"/>
      <c r="G299" s="156"/>
      <c r="H299" s="151"/>
      <c r="I299" s="137"/>
      <c r="J299" s="138"/>
      <c r="K299" s="139"/>
      <c r="L299" s="62"/>
      <c r="N299" s="378"/>
    </row>
    <row r="300" spans="1:14" ht="15" customHeight="1">
      <c r="A300" s="53"/>
      <c r="B300" s="157"/>
      <c r="C300" s="158" t="s">
        <v>1248</v>
      </c>
      <c r="D300" s="168"/>
      <c r="E300" s="169" t="s">
        <v>1338</v>
      </c>
      <c r="F300" s="161"/>
      <c r="G300" s="162"/>
      <c r="H300" s="157" t="s">
        <v>1246</v>
      </c>
      <c r="I300" s="147">
        <v>1</v>
      </c>
      <c r="J300" s="67"/>
      <c r="K300" s="149"/>
      <c r="L300" s="200"/>
      <c r="N300" s="378"/>
    </row>
    <row r="301" spans="1:14" ht="15" customHeight="1">
      <c r="A301" s="52"/>
      <c r="B301" s="151"/>
      <c r="C301" s="152"/>
      <c r="D301" s="166"/>
      <c r="E301" s="152"/>
      <c r="F301" s="155"/>
      <c r="G301" s="156"/>
      <c r="H301" s="151"/>
      <c r="I301" s="137"/>
      <c r="J301" s="138"/>
      <c r="K301" s="139"/>
      <c r="L301" s="62"/>
      <c r="N301" s="378"/>
    </row>
    <row r="302" spans="1:14" ht="15" customHeight="1">
      <c r="A302" s="53"/>
      <c r="B302" s="157"/>
      <c r="C302" s="158" t="s">
        <v>1248</v>
      </c>
      <c r="D302" s="168"/>
      <c r="E302" s="169" t="s">
        <v>1339</v>
      </c>
      <c r="F302" s="161"/>
      <c r="G302" s="162"/>
      <c r="H302" s="157" t="s">
        <v>1246</v>
      </c>
      <c r="I302" s="147">
        <v>46</v>
      </c>
      <c r="J302" s="67"/>
      <c r="K302" s="149"/>
      <c r="L302" s="200"/>
      <c r="N302" s="378"/>
    </row>
    <row r="303" spans="1:14" ht="15" customHeight="1">
      <c r="A303" s="52"/>
      <c r="B303" s="151"/>
      <c r="C303" s="152"/>
      <c r="D303" s="166"/>
      <c r="E303" s="152"/>
      <c r="F303" s="155"/>
      <c r="G303" s="156"/>
      <c r="H303" s="151"/>
      <c r="I303" s="137"/>
      <c r="J303" s="138"/>
      <c r="K303" s="139"/>
      <c r="L303" s="62"/>
      <c r="N303" s="378"/>
    </row>
    <row r="304" spans="1:14" ht="15" customHeight="1">
      <c r="A304" s="53"/>
      <c r="B304" s="157"/>
      <c r="C304" s="158" t="s">
        <v>1248</v>
      </c>
      <c r="D304" s="168"/>
      <c r="E304" s="169" t="s">
        <v>1340</v>
      </c>
      <c r="F304" s="161"/>
      <c r="G304" s="162"/>
      <c r="H304" s="157" t="s">
        <v>1246</v>
      </c>
      <c r="I304" s="147">
        <v>1</v>
      </c>
      <c r="J304" s="67"/>
      <c r="K304" s="149"/>
      <c r="L304" s="200"/>
      <c r="N304" s="378"/>
    </row>
    <row r="305" spans="1:14" ht="15" customHeight="1">
      <c r="A305" s="52"/>
      <c r="B305" s="151"/>
      <c r="C305" s="152"/>
      <c r="D305" s="166"/>
      <c r="E305" s="152"/>
      <c r="F305" s="155"/>
      <c r="G305" s="156"/>
      <c r="H305" s="151"/>
      <c r="I305" s="137"/>
      <c r="J305" s="138"/>
      <c r="K305" s="139"/>
      <c r="L305" s="62"/>
      <c r="N305" s="378"/>
    </row>
    <row r="306" spans="1:14" ht="15" customHeight="1">
      <c r="A306" s="53"/>
      <c r="B306" s="157"/>
      <c r="C306" s="158" t="s">
        <v>1248</v>
      </c>
      <c r="D306" s="168"/>
      <c r="E306" s="169" t="s">
        <v>1341</v>
      </c>
      <c r="F306" s="161"/>
      <c r="G306" s="162"/>
      <c r="H306" s="157" t="s">
        <v>1246</v>
      </c>
      <c r="I306" s="147">
        <v>151</v>
      </c>
      <c r="J306" s="67"/>
      <c r="K306" s="149"/>
      <c r="L306" s="200"/>
      <c r="N306" s="378"/>
    </row>
    <row r="307" spans="1:14" ht="15" customHeight="1">
      <c r="A307" s="52"/>
      <c r="B307" s="151"/>
      <c r="C307" s="152"/>
      <c r="D307" s="166"/>
      <c r="E307" s="152"/>
      <c r="F307" s="155"/>
      <c r="G307" s="156"/>
      <c r="H307" s="151"/>
      <c r="I307" s="137"/>
      <c r="J307" s="138"/>
      <c r="K307" s="139"/>
      <c r="L307" s="62"/>
      <c r="N307" s="378"/>
    </row>
    <row r="308" spans="1:14" ht="15" customHeight="1">
      <c r="A308" s="53"/>
      <c r="B308" s="157"/>
      <c r="C308" s="158" t="s">
        <v>1248</v>
      </c>
      <c r="D308" s="168"/>
      <c r="E308" s="169" t="s">
        <v>1342</v>
      </c>
      <c r="F308" s="161"/>
      <c r="G308" s="162"/>
      <c r="H308" s="157" t="s">
        <v>1246</v>
      </c>
      <c r="I308" s="147">
        <v>1</v>
      </c>
      <c r="J308" s="67"/>
      <c r="K308" s="149"/>
      <c r="L308" s="200"/>
      <c r="N308" s="378"/>
    </row>
    <row r="309" spans="1:14" ht="15" customHeight="1">
      <c r="A309" s="52"/>
      <c r="B309" s="151"/>
      <c r="C309" s="152"/>
      <c r="D309" s="166"/>
      <c r="E309" s="152"/>
      <c r="F309" s="155"/>
      <c r="G309" s="156"/>
      <c r="H309" s="151"/>
      <c r="I309" s="137"/>
      <c r="J309" s="138"/>
      <c r="K309" s="139"/>
      <c r="L309" s="62"/>
      <c r="N309" s="378"/>
    </row>
    <row r="310" spans="1:14" ht="15" customHeight="1">
      <c r="A310" s="53"/>
      <c r="B310" s="157"/>
      <c r="C310" s="158" t="s">
        <v>1248</v>
      </c>
      <c r="D310" s="168"/>
      <c r="E310" s="169" t="s">
        <v>1343</v>
      </c>
      <c r="F310" s="161"/>
      <c r="G310" s="162"/>
      <c r="H310" s="157" t="s">
        <v>1246</v>
      </c>
      <c r="I310" s="147">
        <v>88</v>
      </c>
      <c r="J310" s="67"/>
      <c r="K310" s="149"/>
      <c r="L310" s="200"/>
      <c r="N310" s="378"/>
    </row>
    <row r="311" spans="1:14" ht="15" customHeight="1">
      <c r="A311" s="52"/>
      <c r="B311" s="151"/>
      <c r="C311" s="152"/>
      <c r="D311" s="166"/>
      <c r="E311" s="152"/>
      <c r="F311" s="155"/>
      <c r="G311" s="156"/>
      <c r="H311" s="151"/>
      <c r="I311" s="137"/>
      <c r="J311" s="138"/>
      <c r="K311" s="139"/>
      <c r="L311" s="62"/>
      <c r="N311" s="378"/>
    </row>
    <row r="312" spans="1:14" ht="15" customHeight="1">
      <c r="A312" s="53"/>
      <c r="B312" s="157"/>
      <c r="C312" s="158" t="s">
        <v>1248</v>
      </c>
      <c r="D312" s="168"/>
      <c r="E312" s="169" t="s">
        <v>1344</v>
      </c>
      <c r="F312" s="161"/>
      <c r="G312" s="162"/>
      <c r="H312" s="157" t="s">
        <v>1246</v>
      </c>
      <c r="I312" s="147">
        <v>78</v>
      </c>
      <c r="J312" s="67"/>
      <c r="K312" s="149"/>
      <c r="L312" s="200"/>
      <c r="N312" s="378"/>
    </row>
    <row r="313" spans="1:14" ht="15" customHeight="1">
      <c r="A313" s="52"/>
      <c r="B313" s="151"/>
      <c r="C313" s="152"/>
      <c r="D313" s="166"/>
      <c r="E313" s="152"/>
      <c r="F313" s="155"/>
      <c r="G313" s="156"/>
      <c r="H313" s="151"/>
      <c r="I313" s="137"/>
      <c r="J313" s="138"/>
      <c r="K313" s="139"/>
      <c r="L313" s="62"/>
      <c r="N313" s="378"/>
    </row>
    <row r="314" spans="1:14" ht="15" customHeight="1">
      <c r="A314" s="53"/>
      <c r="B314" s="157"/>
      <c r="C314" s="158" t="s">
        <v>1248</v>
      </c>
      <c r="D314" s="168"/>
      <c r="E314" s="169" t="s">
        <v>1345</v>
      </c>
      <c r="F314" s="161"/>
      <c r="G314" s="162"/>
      <c r="H314" s="157" t="s">
        <v>1246</v>
      </c>
      <c r="I314" s="147">
        <v>275</v>
      </c>
      <c r="J314" s="67"/>
      <c r="K314" s="149"/>
      <c r="L314" s="200"/>
      <c r="N314" s="378"/>
    </row>
    <row r="315" spans="1:14" ht="15" customHeight="1">
      <c r="A315" s="52"/>
      <c r="B315" s="151"/>
      <c r="C315" s="152"/>
      <c r="D315" s="166"/>
      <c r="E315" s="152"/>
      <c r="F315" s="155"/>
      <c r="G315" s="156"/>
      <c r="H315" s="151"/>
      <c r="I315" s="137"/>
      <c r="J315" s="138"/>
      <c r="K315" s="139"/>
      <c r="L315" s="62"/>
      <c r="N315" s="378"/>
    </row>
    <row r="316" spans="1:14" ht="15" customHeight="1">
      <c r="A316" s="53"/>
      <c r="B316" s="157"/>
      <c r="C316" s="158" t="s">
        <v>1248</v>
      </c>
      <c r="D316" s="168"/>
      <c r="E316" s="169" t="s">
        <v>1346</v>
      </c>
      <c r="F316" s="161"/>
      <c r="G316" s="162"/>
      <c r="H316" s="157" t="s">
        <v>1246</v>
      </c>
      <c r="I316" s="147">
        <v>27</v>
      </c>
      <c r="J316" s="67"/>
      <c r="K316" s="149"/>
      <c r="L316" s="200"/>
      <c r="N316" s="378"/>
    </row>
    <row r="317" spans="1:14" ht="15" customHeight="1">
      <c r="A317" s="52"/>
      <c r="B317" s="151"/>
      <c r="C317" s="152"/>
      <c r="D317" s="166"/>
      <c r="E317" s="152"/>
      <c r="F317" s="155"/>
      <c r="G317" s="156"/>
      <c r="H317" s="151"/>
      <c r="I317" s="137"/>
      <c r="J317" s="138"/>
      <c r="K317" s="139"/>
      <c r="L317" s="62"/>
      <c r="N317" s="378"/>
    </row>
    <row r="318" spans="1:14" ht="15" customHeight="1">
      <c r="A318" s="53"/>
      <c r="B318" s="157"/>
      <c r="C318" s="158" t="s">
        <v>1248</v>
      </c>
      <c r="D318" s="168"/>
      <c r="E318" s="169" t="s">
        <v>1347</v>
      </c>
      <c r="F318" s="161"/>
      <c r="G318" s="162"/>
      <c r="H318" s="157" t="s">
        <v>1246</v>
      </c>
      <c r="I318" s="147">
        <v>21</v>
      </c>
      <c r="J318" s="67"/>
      <c r="K318" s="149"/>
      <c r="L318" s="200"/>
      <c r="N318" s="378"/>
    </row>
    <row r="319" spans="1:14" ht="15" customHeight="1">
      <c r="A319" s="52"/>
      <c r="B319" s="151"/>
      <c r="C319" s="152"/>
      <c r="D319" s="166"/>
      <c r="E319" s="152"/>
      <c r="F319" s="155"/>
      <c r="G319" s="156"/>
      <c r="H319" s="151"/>
      <c r="I319" s="137"/>
      <c r="J319" s="138"/>
      <c r="K319" s="139"/>
      <c r="L319" s="62"/>
      <c r="N319" s="378"/>
    </row>
    <row r="320" spans="1:14" ht="15" customHeight="1">
      <c r="A320" s="53"/>
      <c r="B320" s="157"/>
      <c r="C320" s="158" t="s">
        <v>1258</v>
      </c>
      <c r="D320" s="168"/>
      <c r="E320" s="169" t="s">
        <v>1295</v>
      </c>
      <c r="F320" s="161"/>
      <c r="G320" s="162"/>
      <c r="H320" s="157" t="s">
        <v>1246</v>
      </c>
      <c r="I320" s="147">
        <v>250</v>
      </c>
      <c r="J320" s="67"/>
      <c r="K320" s="149"/>
      <c r="L320" s="200"/>
      <c r="N320" s="378"/>
    </row>
    <row r="321" spans="1:14" ht="15" customHeight="1">
      <c r="A321" s="52"/>
      <c r="B321" s="151"/>
      <c r="C321" s="152"/>
      <c r="D321" s="166"/>
      <c r="E321" s="152"/>
      <c r="F321" s="155"/>
      <c r="G321" s="156"/>
      <c r="H321" s="151"/>
      <c r="I321" s="137"/>
      <c r="J321" s="138"/>
      <c r="K321" s="139"/>
      <c r="L321" s="62"/>
      <c r="N321" s="378"/>
    </row>
    <row r="322" spans="1:14" ht="15" customHeight="1">
      <c r="A322" s="53"/>
      <c r="B322" s="157"/>
      <c r="C322" s="158" t="s">
        <v>1258</v>
      </c>
      <c r="D322" s="168"/>
      <c r="E322" s="169" t="s">
        <v>1296</v>
      </c>
      <c r="F322" s="161"/>
      <c r="G322" s="162"/>
      <c r="H322" s="157" t="s">
        <v>1246</v>
      </c>
      <c r="I322" s="147">
        <v>65</v>
      </c>
      <c r="J322" s="67"/>
      <c r="K322" s="149"/>
      <c r="L322" s="200"/>
      <c r="N322" s="378"/>
    </row>
    <row r="323" spans="1:14" ht="15" customHeight="1">
      <c r="A323" s="52"/>
      <c r="B323" s="151"/>
      <c r="C323" s="152"/>
      <c r="D323" s="166"/>
      <c r="E323" s="152"/>
      <c r="F323" s="155"/>
      <c r="G323" s="156"/>
      <c r="H323" s="151"/>
      <c r="I323" s="137"/>
      <c r="J323" s="138"/>
      <c r="K323" s="139"/>
      <c r="L323" s="62"/>
      <c r="N323" s="378"/>
    </row>
    <row r="324" spans="1:14" ht="15" customHeight="1">
      <c r="A324" s="53"/>
      <c r="B324" s="141"/>
      <c r="C324" s="158" t="s">
        <v>1258</v>
      </c>
      <c r="D324" s="168"/>
      <c r="E324" s="169" t="s">
        <v>1297</v>
      </c>
      <c r="F324" s="161"/>
      <c r="G324" s="162"/>
      <c r="H324" s="157" t="s">
        <v>1246</v>
      </c>
      <c r="I324" s="147">
        <v>169</v>
      </c>
      <c r="J324" s="67"/>
      <c r="K324" s="149"/>
      <c r="L324" s="200"/>
      <c r="N324" s="378"/>
    </row>
    <row r="325" spans="1:14" ht="15" customHeight="1">
      <c r="A325" s="52"/>
      <c r="B325" s="151"/>
      <c r="C325" s="152"/>
      <c r="D325" s="166"/>
      <c r="E325" s="152"/>
      <c r="F325" s="155"/>
      <c r="G325" s="156"/>
      <c r="H325" s="151"/>
      <c r="I325" s="137"/>
      <c r="J325" s="138"/>
      <c r="K325" s="139"/>
      <c r="L325" s="62"/>
      <c r="N325" s="378"/>
    </row>
    <row r="326" spans="1:14" ht="15" customHeight="1">
      <c r="A326" s="53"/>
      <c r="B326" s="157"/>
      <c r="C326" s="158" t="s">
        <v>1258</v>
      </c>
      <c r="D326" s="168"/>
      <c r="E326" s="169" t="s">
        <v>1298</v>
      </c>
      <c r="F326" s="161"/>
      <c r="G326" s="162"/>
      <c r="H326" s="157" t="s">
        <v>1246</v>
      </c>
      <c r="I326" s="147">
        <v>182</v>
      </c>
      <c r="J326" s="67"/>
      <c r="K326" s="149"/>
      <c r="L326" s="200"/>
      <c r="N326" s="378"/>
    </row>
    <row r="327" spans="1:14" ht="15" customHeight="1">
      <c r="A327" s="52"/>
      <c r="B327" s="151"/>
      <c r="C327" s="152"/>
      <c r="D327" s="166"/>
      <c r="E327" s="152"/>
      <c r="F327" s="155"/>
      <c r="G327" s="156"/>
      <c r="H327" s="151"/>
      <c r="I327" s="137"/>
      <c r="J327" s="138"/>
      <c r="K327" s="139"/>
      <c r="L327" s="62"/>
      <c r="N327" s="378"/>
    </row>
    <row r="328" spans="1:14" ht="15" customHeight="1">
      <c r="A328" s="53"/>
      <c r="B328" s="157"/>
      <c r="C328" s="158" t="s">
        <v>1258</v>
      </c>
      <c r="D328" s="168"/>
      <c r="E328" s="169" t="s">
        <v>1259</v>
      </c>
      <c r="F328" s="161"/>
      <c r="G328" s="162"/>
      <c r="H328" s="157" t="s">
        <v>1246</v>
      </c>
      <c r="I328" s="147">
        <v>236</v>
      </c>
      <c r="J328" s="67"/>
      <c r="K328" s="149"/>
      <c r="L328" s="200"/>
      <c r="N328" s="378"/>
    </row>
    <row r="329" spans="1:14" ht="15" customHeight="1">
      <c r="A329" s="52"/>
      <c r="B329" s="151"/>
      <c r="C329" s="152"/>
      <c r="D329" s="166"/>
      <c r="E329" s="152"/>
      <c r="F329" s="155"/>
      <c r="G329" s="156"/>
      <c r="H329" s="151"/>
      <c r="I329" s="137"/>
      <c r="J329" s="138"/>
      <c r="K329" s="139"/>
      <c r="L329" s="62"/>
      <c r="N329" s="378"/>
    </row>
    <row r="330" spans="1:14" ht="15" customHeight="1">
      <c r="A330" s="53"/>
      <c r="B330" s="157"/>
      <c r="C330" s="158" t="s">
        <v>1258</v>
      </c>
      <c r="D330" s="168"/>
      <c r="E330" s="169" t="s">
        <v>1299</v>
      </c>
      <c r="F330" s="161"/>
      <c r="G330" s="162"/>
      <c r="H330" s="157" t="s">
        <v>1246</v>
      </c>
      <c r="I330" s="147">
        <v>21</v>
      </c>
      <c r="J330" s="67"/>
      <c r="K330" s="149"/>
      <c r="L330" s="200"/>
      <c r="N330" s="378"/>
    </row>
    <row r="331" spans="1:14" ht="15" customHeight="1">
      <c r="A331" s="52"/>
      <c r="B331" s="151"/>
      <c r="C331" s="152"/>
      <c r="D331" s="166"/>
      <c r="E331" s="152"/>
      <c r="F331" s="155"/>
      <c r="G331" s="156"/>
      <c r="H331" s="151"/>
      <c r="I331" s="137"/>
      <c r="J331" s="138"/>
      <c r="K331" s="139"/>
      <c r="L331" s="62"/>
      <c r="N331" s="378"/>
    </row>
    <row r="332" spans="1:14" ht="15" customHeight="1">
      <c r="A332" s="53"/>
      <c r="B332" s="157"/>
      <c r="C332" s="158" t="s">
        <v>1266</v>
      </c>
      <c r="D332" s="168"/>
      <c r="E332" s="169" t="s">
        <v>1305</v>
      </c>
      <c r="F332" s="161"/>
      <c r="G332" s="162"/>
      <c r="H332" s="157" t="s">
        <v>1268</v>
      </c>
      <c r="I332" s="147">
        <v>17</v>
      </c>
      <c r="J332" s="67"/>
      <c r="K332" s="149"/>
      <c r="L332" s="200"/>
      <c r="N332" s="378"/>
    </row>
    <row r="333" spans="1:14" ht="15" customHeight="1">
      <c r="A333" s="52"/>
      <c r="B333" s="151"/>
      <c r="C333" s="152"/>
      <c r="D333" s="166"/>
      <c r="E333" s="152"/>
      <c r="F333" s="155"/>
      <c r="G333" s="156"/>
      <c r="H333" s="151"/>
      <c r="I333" s="137"/>
      <c r="J333" s="138"/>
      <c r="K333" s="139"/>
      <c r="L333" s="62"/>
      <c r="N333" s="378"/>
    </row>
    <row r="334" spans="1:14" ht="15" customHeight="1">
      <c r="A334" s="53"/>
      <c r="B334" s="157"/>
      <c r="C334" s="158" t="s">
        <v>1266</v>
      </c>
      <c r="D334" s="168"/>
      <c r="E334" s="169" t="s">
        <v>1306</v>
      </c>
      <c r="F334" s="161"/>
      <c r="G334" s="162"/>
      <c r="H334" s="157" t="s">
        <v>1268</v>
      </c>
      <c r="I334" s="147">
        <v>17</v>
      </c>
      <c r="J334" s="67"/>
      <c r="K334" s="149"/>
      <c r="L334" s="200"/>
      <c r="N334" s="378"/>
    </row>
    <row r="335" spans="1:14" ht="15" customHeight="1">
      <c r="A335" s="52"/>
      <c r="B335" s="151"/>
      <c r="C335" s="152"/>
      <c r="D335" s="166"/>
      <c r="E335" s="152"/>
      <c r="F335" s="155"/>
      <c r="G335" s="156"/>
      <c r="H335" s="151"/>
      <c r="I335" s="137"/>
      <c r="J335" s="138"/>
      <c r="K335" s="139"/>
      <c r="L335" s="140"/>
      <c r="N335" s="378"/>
    </row>
    <row r="336" spans="1:14" ht="15" customHeight="1">
      <c r="A336" s="53"/>
      <c r="B336" s="157"/>
      <c r="C336" s="158"/>
      <c r="D336" s="168"/>
      <c r="E336" s="169"/>
      <c r="F336" s="161"/>
      <c r="G336" s="162"/>
      <c r="H336" s="157"/>
      <c r="I336" s="147"/>
      <c r="J336" s="67"/>
      <c r="K336" s="149"/>
      <c r="L336" s="150"/>
      <c r="N336" s="378"/>
    </row>
    <row r="337" spans="1:14" ht="15" customHeight="1">
      <c r="A337" s="52"/>
      <c r="B337" s="151"/>
      <c r="C337" s="152"/>
      <c r="D337" s="166"/>
      <c r="E337" s="152"/>
      <c r="F337" s="155"/>
      <c r="G337" s="156"/>
      <c r="H337" s="151"/>
      <c r="I337" s="137"/>
      <c r="J337" s="138"/>
      <c r="K337" s="139"/>
      <c r="L337" s="140"/>
      <c r="N337" s="378"/>
    </row>
    <row r="338" spans="1:14" ht="15" customHeight="1">
      <c r="A338" s="53"/>
      <c r="B338" s="157"/>
      <c r="C338" s="158"/>
      <c r="D338" s="168"/>
      <c r="E338" s="169"/>
      <c r="F338" s="161"/>
      <c r="G338" s="162"/>
      <c r="H338" s="157"/>
      <c r="I338" s="147"/>
      <c r="J338" s="67"/>
      <c r="K338" s="149"/>
      <c r="L338" s="150"/>
      <c r="N338" s="378"/>
    </row>
    <row r="339" spans="1:14" ht="15" customHeight="1">
      <c r="A339" s="52"/>
      <c r="B339" s="151"/>
      <c r="C339" s="152"/>
      <c r="D339" s="166"/>
      <c r="E339" s="152"/>
      <c r="F339" s="155"/>
      <c r="G339" s="156"/>
      <c r="H339" s="151"/>
      <c r="I339" s="137"/>
      <c r="J339" s="138"/>
      <c r="K339" s="139"/>
      <c r="L339" s="140"/>
      <c r="N339" s="378"/>
    </row>
    <row r="340" spans="1:14" ht="15" customHeight="1">
      <c r="A340" s="53"/>
      <c r="B340" s="157"/>
      <c r="C340" s="158"/>
      <c r="D340" s="168"/>
      <c r="E340" s="169"/>
      <c r="F340" s="161"/>
      <c r="G340" s="162"/>
      <c r="H340" s="157"/>
      <c r="I340" s="147"/>
      <c r="J340" s="67"/>
      <c r="K340" s="149"/>
      <c r="L340" s="150"/>
      <c r="N340" s="378"/>
    </row>
    <row r="341" spans="1:14" ht="15" customHeight="1">
      <c r="A341" s="52"/>
      <c r="B341" s="151"/>
      <c r="C341" s="152"/>
      <c r="D341" s="166"/>
      <c r="E341" s="152"/>
      <c r="F341" s="155"/>
      <c r="G341" s="156"/>
      <c r="H341" s="151"/>
      <c r="I341" s="137"/>
      <c r="J341" s="138"/>
      <c r="K341" s="139"/>
      <c r="L341" s="140"/>
      <c r="N341" s="378"/>
    </row>
    <row r="342" spans="1:14" ht="15" customHeight="1">
      <c r="A342" s="53"/>
      <c r="B342" s="157"/>
      <c r="C342" s="158"/>
      <c r="D342" s="168"/>
      <c r="E342" s="169"/>
      <c r="F342" s="161"/>
      <c r="G342" s="162"/>
      <c r="H342" s="157"/>
      <c r="I342" s="147"/>
      <c r="J342" s="67"/>
      <c r="K342" s="149"/>
      <c r="L342" s="150"/>
      <c r="N342" s="378"/>
    </row>
    <row r="343" spans="1:14" ht="15" customHeight="1">
      <c r="A343" s="52"/>
      <c r="B343" s="151"/>
      <c r="C343" s="152"/>
      <c r="D343" s="166"/>
      <c r="E343" s="152"/>
      <c r="F343" s="155"/>
      <c r="G343" s="156"/>
      <c r="H343" s="151"/>
      <c r="I343" s="137"/>
      <c r="J343" s="138"/>
      <c r="K343" s="139"/>
      <c r="L343" s="140"/>
      <c r="N343" s="378"/>
    </row>
    <row r="344" spans="1:14" ht="15" customHeight="1">
      <c r="A344" s="53"/>
      <c r="B344" s="157"/>
      <c r="C344" s="158"/>
      <c r="D344" s="168"/>
      <c r="E344" s="169"/>
      <c r="F344" s="161"/>
      <c r="G344" s="162"/>
      <c r="H344" s="157"/>
      <c r="I344" s="147"/>
      <c r="J344" s="67"/>
      <c r="K344" s="149"/>
      <c r="L344" s="150"/>
      <c r="N344" s="378"/>
    </row>
    <row r="345" spans="1:14" ht="15" customHeight="1">
      <c r="A345" s="52"/>
      <c r="B345" s="151"/>
      <c r="C345" s="152"/>
      <c r="D345" s="166"/>
      <c r="E345" s="152"/>
      <c r="F345" s="155"/>
      <c r="G345" s="156"/>
      <c r="H345" s="151"/>
      <c r="I345" s="137"/>
      <c r="J345" s="138"/>
      <c r="K345" s="139"/>
      <c r="L345" s="140"/>
      <c r="N345" s="378"/>
    </row>
    <row r="346" spans="1:14" ht="15" customHeight="1">
      <c r="A346" s="53"/>
      <c r="B346" s="157"/>
      <c r="C346" s="158"/>
      <c r="D346" s="168"/>
      <c r="E346" s="169"/>
      <c r="F346" s="161"/>
      <c r="G346" s="162"/>
      <c r="H346" s="157"/>
      <c r="I346" s="147"/>
      <c r="J346" s="67"/>
      <c r="K346" s="149"/>
      <c r="L346" s="150"/>
      <c r="N346" s="378"/>
    </row>
    <row r="347" spans="1:14" ht="15" customHeight="1">
      <c r="A347" s="52"/>
      <c r="B347" s="151"/>
      <c r="C347" s="152"/>
      <c r="D347" s="166"/>
      <c r="E347" s="152"/>
      <c r="F347" s="155"/>
      <c r="G347" s="156"/>
      <c r="H347" s="151"/>
      <c r="I347" s="137"/>
      <c r="J347" s="138"/>
      <c r="K347" s="139"/>
      <c r="L347" s="140"/>
      <c r="N347" s="378"/>
    </row>
    <row r="348" spans="1:14" ht="15" customHeight="1">
      <c r="A348" s="53"/>
      <c r="B348" s="157"/>
      <c r="C348" s="158"/>
      <c r="D348" s="168"/>
      <c r="E348" s="169"/>
      <c r="F348" s="161"/>
      <c r="G348" s="162"/>
      <c r="H348" s="157"/>
      <c r="I348" s="147"/>
      <c r="J348" s="67"/>
      <c r="K348" s="149"/>
      <c r="L348" s="150"/>
      <c r="N348" s="378"/>
    </row>
    <row r="349" spans="1:14" ht="15" customHeight="1">
      <c r="A349" s="52"/>
      <c r="B349" s="151"/>
      <c r="C349" s="152"/>
      <c r="D349" s="166"/>
      <c r="E349" s="152"/>
      <c r="F349" s="155"/>
      <c r="G349" s="156"/>
      <c r="H349" s="151"/>
      <c r="I349" s="137"/>
      <c r="J349" s="138"/>
      <c r="K349" s="139"/>
      <c r="L349" s="140"/>
      <c r="N349" s="378"/>
    </row>
    <row r="350" spans="1:14" ht="15" customHeight="1">
      <c r="A350" s="53"/>
      <c r="B350" s="157"/>
      <c r="C350" s="158"/>
      <c r="D350" s="168"/>
      <c r="E350" s="169"/>
      <c r="F350" s="161"/>
      <c r="G350" s="162"/>
      <c r="H350" s="157"/>
      <c r="I350" s="147"/>
      <c r="J350" s="67"/>
      <c r="K350" s="149"/>
      <c r="L350" s="150"/>
      <c r="N350" s="378"/>
    </row>
    <row r="351" spans="1:14" ht="15" customHeight="1">
      <c r="A351" s="52"/>
      <c r="B351" s="151"/>
      <c r="C351" s="152"/>
      <c r="D351" s="166"/>
      <c r="E351" s="152"/>
      <c r="F351" s="155"/>
      <c r="G351" s="156"/>
      <c r="H351" s="151"/>
      <c r="I351" s="137"/>
      <c r="J351" s="138"/>
      <c r="K351" s="139"/>
      <c r="L351" s="140"/>
      <c r="N351" s="378"/>
    </row>
    <row r="352" spans="1:14" ht="15" customHeight="1">
      <c r="A352" s="53"/>
      <c r="B352" s="157"/>
      <c r="C352" s="158"/>
      <c r="D352" s="168"/>
      <c r="E352" s="169"/>
      <c r="F352" s="161"/>
      <c r="G352" s="162"/>
      <c r="H352" s="157"/>
      <c r="I352" s="147"/>
      <c r="J352" s="67"/>
      <c r="K352" s="149"/>
      <c r="L352" s="150"/>
      <c r="N352" s="378"/>
    </row>
    <row r="353" spans="1:14" ht="15" customHeight="1">
      <c r="A353" s="52"/>
      <c r="B353" s="151"/>
      <c r="C353" s="152"/>
      <c r="D353" s="166"/>
      <c r="E353" s="152"/>
      <c r="F353" s="155"/>
      <c r="G353" s="156"/>
      <c r="H353" s="151"/>
      <c r="I353" s="171"/>
      <c r="J353" s="138"/>
      <c r="K353" s="139"/>
      <c r="L353" s="140"/>
      <c r="N353" s="378"/>
    </row>
    <row r="354" spans="1:14" ht="15" customHeight="1">
      <c r="A354" s="53"/>
      <c r="B354" s="157" t="s">
        <v>1318</v>
      </c>
      <c r="C354" s="169" t="s">
        <v>702</v>
      </c>
      <c r="D354" s="168"/>
      <c r="E354" s="169"/>
      <c r="F354" s="161"/>
      <c r="G354" s="162"/>
      <c r="H354" s="157"/>
      <c r="I354" s="174"/>
      <c r="J354" s="67"/>
      <c r="K354" s="149"/>
      <c r="L354" s="150"/>
      <c r="N354" s="378"/>
    </row>
  </sheetData>
  <mergeCells count="8">
    <mergeCell ref="K1:K2"/>
    <mergeCell ref="L1:L2"/>
    <mergeCell ref="B1:D2"/>
    <mergeCell ref="E1:E2"/>
    <mergeCell ref="G1:G2"/>
    <mergeCell ref="H1:H2"/>
    <mergeCell ref="I1:I2"/>
    <mergeCell ref="J1:J2"/>
  </mergeCells>
  <phoneticPr fontId="2"/>
  <conditionalFormatting sqref="A3:A354">
    <cfRule type="cellIs" dxfId="134" priority="151" stopIfTrue="1" operator="between">
      <formula>0.9999</formula>
      <formula>1.0001</formula>
    </cfRule>
  </conditionalFormatting>
  <conditionalFormatting sqref="J8:K8">
    <cfRule type="expression" dxfId="133" priority="341" stopIfTrue="1">
      <formula>ISERROR(J8)</formula>
    </cfRule>
  </conditionalFormatting>
  <conditionalFormatting sqref="J10:K10">
    <cfRule type="expression" dxfId="132" priority="340" stopIfTrue="1">
      <formula>ISERROR(J10)</formula>
    </cfRule>
  </conditionalFormatting>
  <conditionalFormatting sqref="J12:K12">
    <cfRule type="expression" dxfId="131" priority="339" stopIfTrue="1">
      <formula>ISERROR(J12)</formula>
    </cfRule>
  </conditionalFormatting>
  <conditionalFormatting sqref="J14:K14">
    <cfRule type="expression" dxfId="130" priority="338" stopIfTrue="1">
      <formula>ISERROR(J14)</formula>
    </cfRule>
  </conditionalFormatting>
  <conditionalFormatting sqref="J16:K16">
    <cfRule type="expression" dxfId="129" priority="337" stopIfTrue="1">
      <formula>ISERROR(J16)</formula>
    </cfRule>
  </conditionalFormatting>
  <conditionalFormatting sqref="J18:K18">
    <cfRule type="expression" dxfId="128" priority="336" stopIfTrue="1">
      <formula>ISERROR(J18)</formula>
    </cfRule>
  </conditionalFormatting>
  <conditionalFormatting sqref="J20:K20">
    <cfRule type="expression" dxfId="127" priority="335" stopIfTrue="1">
      <formula>ISERROR(J20)</formula>
    </cfRule>
  </conditionalFormatting>
  <conditionalFormatting sqref="J22:K22">
    <cfRule type="expression" dxfId="126" priority="334" stopIfTrue="1">
      <formula>ISERROR(J22)</formula>
    </cfRule>
  </conditionalFormatting>
  <conditionalFormatting sqref="J24:K24">
    <cfRule type="expression" dxfId="125" priority="333" stopIfTrue="1">
      <formula>ISERROR(J24)</formula>
    </cfRule>
  </conditionalFormatting>
  <conditionalFormatting sqref="J26:K26">
    <cfRule type="expression" dxfId="124" priority="332" stopIfTrue="1">
      <formula>ISERROR(J26)</formula>
    </cfRule>
  </conditionalFormatting>
  <conditionalFormatting sqref="J28:K28">
    <cfRule type="expression" dxfId="123" priority="331" stopIfTrue="1">
      <formula>ISERROR(J28)</formula>
    </cfRule>
  </conditionalFormatting>
  <conditionalFormatting sqref="J30:K30">
    <cfRule type="expression" dxfId="122" priority="330" stopIfTrue="1">
      <formula>ISERROR(J30)</formula>
    </cfRule>
  </conditionalFormatting>
  <conditionalFormatting sqref="J32:K32">
    <cfRule type="expression" dxfId="121" priority="329" stopIfTrue="1">
      <formula>ISERROR(J32)</formula>
    </cfRule>
  </conditionalFormatting>
  <conditionalFormatting sqref="J36:K36">
    <cfRule type="expression" dxfId="120" priority="392" stopIfTrue="1">
      <formula>ISERROR(J36)</formula>
    </cfRule>
  </conditionalFormatting>
  <conditionalFormatting sqref="J38:K38 J40:K40 J42:K42 J44:K44 J46:K46 J48:K48 J50:K50 J52:K52 J54:K54 J56:K56 J58:K58 J60:K60 J62:K62 J64:K64 J66:K66 J68:K68 J70:K70 J72:K72 J74:K74 J76:K76 J78:K78 J80:K80 J82:K82 J84:K84 J86:K86 J88:K88 J90:K90 J92:K92 J94:K94 J96:K96 J98:K98 J100:K100 J102:K102 J104:K104 J106:K106 J108:K108 J110:K110 J112:K112 J114:K114 J116:K116 J118:K118 J120:K120 J122:K122 J124:K124 J126:K126 J128:K128 J130:K130 J132:K132 J134:K134 J136:K136 J138:K138 J140:K140 J142:K142 J144:K144 J146:K146 J148:K148 J150:K150 J152:K152 J154:K154 J156:K156 J158:K158 J160:K160 J162:K162 J164:K164 J166:K166 J168:K168 J170:K170 J172:K172 J174:K174 J176:K176 J178:K178 J180:K180 J182:K182 J184:K184 J186:K186 J188:K188 J190:K190 J192:K192 J194:K194 J196:K196 J198:K198 J200:K200 J202:K202 J204:K204 J206:K206 J208:K208 J210:K210 J212:K212 J214:K214 J216:K216 J218:K218 J220:K220 J222:K222 J224:K224 J226:K226 J228:K228 J230:K230 J232:K232 J234:K234 J236:K236 J238:K238 J240:K240 J242:K242 J244:K244 J246:K246 J248:K248 J250:K250 J252:K252 J254:K254 J256 J258:K258 J260:K260 J262:K262 J264:K264 J266:K266 J268:K268 J270:K270 J272:K272 J274:K274 J276:K276 J278:K278 J280:K280 J282:K282 J284:K284 J286:K286 J288:K288 J290:K290 J292:K292 J294:K294 J296:K296 J298:K298 J300:K300 J302:K302 J304:K304 J306:K306 J308:K308 J310:K310 J312:K312 J314:K314 J316:K316 J318:K318 J320:K320 J322:K322 J324:K324 J326:K326 J328:K328 J330:K330 J332:K332 J334:K334 J336:K336 J338:K338 J340:K340 J342:K342 J344:K344 J346:K346 J348:K348 J350:K350 J352:K352 J354:K354">
    <cfRule type="expression" dxfId="119" priority="6" stopIfTrue="1">
      <formula>ISERROR(J38)</formula>
    </cfRule>
  </conditionalFormatting>
  <conditionalFormatting sqref="J11:L11">
    <cfRule type="expression" dxfId="118" priority="349" stopIfTrue="1">
      <formula>ISERROR(J11)</formula>
    </cfRule>
  </conditionalFormatting>
  <conditionalFormatting sqref="K6">
    <cfRule type="expression" dxfId="117" priority="411" stopIfTrue="1">
      <formula>ISERROR(K6)</formula>
    </cfRule>
  </conditionalFormatting>
  <conditionalFormatting sqref="K34">
    <cfRule type="expression" dxfId="116" priority="328" stopIfTrue="1">
      <formula>ISERROR(K34)</formula>
    </cfRule>
  </conditionalFormatting>
  <conditionalFormatting sqref="K255:K256">
    <cfRule type="expression" dxfId="115" priority="105" stopIfTrue="1">
      <formula>ISERROR(K255)</formula>
    </cfRule>
  </conditionalFormatting>
  <conditionalFormatting sqref="L5">
    <cfRule type="expression" dxfId="114" priority="410" stopIfTrue="1">
      <formula>ISERROR(L5)</formula>
    </cfRule>
  </conditionalFormatting>
  <conditionalFormatting sqref="L7">
    <cfRule type="expression" dxfId="113" priority="395" stopIfTrue="1">
      <formula>ISERROR(L7)</formula>
    </cfRule>
  </conditionalFormatting>
  <conditionalFormatting sqref="L9">
    <cfRule type="expression" dxfId="112" priority="394" stopIfTrue="1">
      <formula>ISERROR(L9)</formula>
    </cfRule>
  </conditionalFormatting>
  <conditionalFormatting sqref="L13">
    <cfRule type="expression" dxfId="111" priority="398" stopIfTrue="1">
      <formula>ISERROR(L13)</formula>
    </cfRule>
  </conditionalFormatting>
  <conditionalFormatting sqref="L15">
    <cfRule type="expression" dxfId="110" priority="405" stopIfTrue="1">
      <formula>ISERROR(L15)</formula>
    </cfRule>
  </conditionalFormatting>
  <conditionalFormatting sqref="L17">
    <cfRule type="expression" dxfId="109" priority="404" stopIfTrue="1">
      <formula>ISERROR(L17)</formula>
    </cfRule>
  </conditionalFormatting>
  <conditionalFormatting sqref="L19">
    <cfRule type="expression" dxfId="108" priority="393" stopIfTrue="1">
      <formula>ISERROR(L19)</formula>
    </cfRule>
  </conditionalFormatting>
  <conditionalFormatting sqref="L21 L23 L25 L27 L29 L31 L35 L55 L57 L59 L61 L63 K67:L67 L119 L121 L123 L125 L127">
    <cfRule type="expression" dxfId="107" priority="412" stopIfTrue="1">
      <formula>ISERROR(K21)</formula>
    </cfRule>
  </conditionalFormatting>
  <conditionalFormatting sqref="L37 K39:L39 K41:L41 L43 L45 L47 L49 L51 L53">
    <cfRule type="expression" dxfId="106" priority="5" stopIfTrue="1">
      <formula>ISERROR(K37)</formula>
    </cfRule>
  </conditionalFormatting>
  <conditionalFormatting sqref="L69 L71 L73 L75 L77 L79 L81 L83 L85 L87 L89 L91 L93 K95:L95 K97:L97 K99:L99 L101 L103 L105 L107 L109 L111 K113:L113 K115:L115">
    <cfRule type="expression" dxfId="105" priority="4" stopIfTrue="1">
      <formula>ISERROR(K69)</formula>
    </cfRule>
  </conditionalFormatting>
  <conditionalFormatting sqref="L117">
    <cfRule type="expression" dxfId="104" priority="36" stopIfTrue="1">
      <formula>ISERROR(L117)</formula>
    </cfRule>
  </conditionalFormatting>
  <conditionalFormatting sqref="L131">
    <cfRule type="expression" dxfId="103" priority="327" stopIfTrue="1">
      <formula>ISERROR(L131)</formula>
    </cfRule>
  </conditionalFormatting>
  <conditionalFormatting sqref="L133 L135 L137 L139 L141 L143 L145 L147 L149 L151 L153 L155 L157 L159 L161 L163 L165 L167 L169 L171 L173 L175 L177 L179 L181 L183 L185 L187 L189 K191:L191 L193 L195 K197:L197 L199 L201 L203 L205 L207 L209">
    <cfRule type="expression" dxfId="102" priority="3" stopIfTrue="1">
      <formula>ISERROR(K133)</formula>
    </cfRule>
  </conditionalFormatting>
  <conditionalFormatting sqref="L211 L213 L215 L217 L219 L221 L223">
    <cfRule type="expression" dxfId="101" priority="317" stopIfTrue="1">
      <formula>ISERROR(L211)</formula>
    </cfRule>
  </conditionalFormatting>
  <conditionalFormatting sqref="L227 L229">
    <cfRule type="expression" dxfId="100" priority="312" stopIfTrue="1">
      <formula>ISERROR(L227)</formula>
    </cfRule>
  </conditionalFormatting>
  <conditionalFormatting sqref="L231 L233 L235 L237 L239 L241 L243 L245 L247 L249 L251 L253 L255">
    <cfRule type="expression" dxfId="99" priority="2" stopIfTrue="1">
      <formula>ISERROR(L231)</formula>
    </cfRule>
  </conditionalFormatting>
  <conditionalFormatting sqref="L259">
    <cfRule type="expression" dxfId="98" priority="307" stopIfTrue="1">
      <formula>ISERROR(L259)</formula>
    </cfRule>
  </conditionalFormatting>
  <conditionalFormatting sqref="L261 L263 L265 L267 L269 L271 L273 L275 L277 L279 L281 L283 L285 L287 L289 L291 L293 L295 L297 L299 L301 L303 L305 L307 L309 L311 L313 L315 L317 L319 L321 L323 L325 K327:L327 L329 L331 L333">
    <cfRule type="expression" dxfId="97" priority="1" stopIfTrue="1">
      <formula>ISERROR(K261)</formula>
    </cfRule>
  </conditionalFormatting>
  <conditionalFormatting sqref="L335 L337 L339 L341 L343 L345 L347 L349 L351">
    <cfRule type="expression" dxfId="96" priority="155" stopIfTrue="1">
      <formula>ISERROR(L335)</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rowBreaks count="10" manualBreakCount="10">
    <brk id="34" min="1" max="11" man="1"/>
    <brk id="66" min="1" max="11" man="1"/>
    <brk id="98" min="1" max="11" man="1"/>
    <brk id="130" min="1" max="11" man="1"/>
    <brk id="162" min="1" max="11" man="1"/>
    <brk id="194" min="1" max="11" man="1"/>
    <brk id="226" min="1" max="11" man="1"/>
    <brk id="258" min="1" max="11" man="1"/>
    <brk id="290" min="1" max="11" man="1"/>
    <brk id="322" min="1"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3222B-92A9-4DA2-AADB-5DDF7D389BAE}">
  <dimension ref="A1:Q34"/>
  <sheetViews>
    <sheetView showGridLines="0" showZeros="0" view="pageBreakPreview" zoomScale="87" zoomScaleNormal="80" zoomScaleSheetLayoutView="87" workbookViewId="0">
      <pane ySplit="4" topLeftCell="A5" activePane="bottomLeft" state="frozenSplit"/>
      <selection activeCell="H32" sqref="H32"/>
      <selection pane="bottomLeft" activeCell="S39" sqref="S39"/>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9" style="477"/>
    <col min="14" max="14" width="18.37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N1" s="478"/>
    </row>
    <row r="2" spans="1:14" ht="15" customHeight="1">
      <c r="B2" s="399"/>
      <c r="C2" s="400"/>
      <c r="D2" s="401"/>
      <c r="E2" s="399"/>
      <c r="F2" s="19"/>
      <c r="G2" s="401"/>
      <c r="H2" s="393"/>
      <c r="I2" s="393"/>
      <c r="J2" s="393"/>
      <c r="K2" s="393"/>
      <c r="L2" s="395"/>
      <c r="N2" s="478"/>
    </row>
    <row r="3" spans="1:14" ht="15" customHeight="1">
      <c r="A3" s="52"/>
      <c r="B3" s="55"/>
      <c r="C3" s="56"/>
      <c r="D3" s="26"/>
      <c r="E3" s="25"/>
      <c r="F3" s="26"/>
      <c r="G3" s="27"/>
      <c r="H3" s="58"/>
      <c r="I3" s="59"/>
      <c r="J3" s="60"/>
      <c r="K3" s="61"/>
      <c r="L3" s="62"/>
      <c r="N3" s="479"/>
    </row>
    <row r="4" spans="1:14" ht="15" customHeight="1">
      <c r="A4" s="53"/>
      <c r="B4" s="22" t="s">
        <v>573</v>
      </c>
      <c r="C4" s="85" t="s">
        <v>1348</v>
      </c>
      <c r="D4" s="30"/>
      <c r="E4" s="29"/>
      <c r="F4" s="30"/>
      <c r="G4" s="31"/>
      <c r="H4" s="65"/>
      <c r="I4" s="66"/>
      <c r="J4" s="67"/>
      <c r="K4" s="68"/>
      <c r="L4" s="69"/>
      <c r="N4" s="480"/>
    </row>
    <row r="5" spans="1:14" ht="15" customHeight="1">
      <c r="A5" s="52"/>
      <c r="B5" s="24"/>
      <c r="C5" s="25"/>
      <c r="D5" s="82"/>
      <c r="E5" s="25"/>
      <c r="F5" s="26"/>
      <c r="G5" s="27"/>
      <c r="H5" s="24"/>
      <c r="I5" s="59"/>
      <c r="J5" s="60"/>
      <c r="K5" s="61"/>
      <c r="L5" s="62"/>
      <c r="N5" s="378"/>
    </row>
    <row r="6" spans="1:14" ht="15" customHeight="1">
      <c r="A6" s="53"/>
      <c r="B6" s="28"/>
      <c r="C6" s="72"/>
      <c r="D6" s="83"/>
      <c r="E6" s="29"/>
      <c r="F6" s="30"/>
      <c r="G6" s="31"/>
      <c r="H6" s="28"/>
      <c r="I6" s="66"/>
      <c r="J6" s="75"/>
      <c r="K6" s="68"/>
      <c r="L6" s="69"/>
      <c r="N6" s="378"/>
    </row>
    <row r="7" spans="1:14" ht="15" customHeight="1">
      <c r="A7" s="52"/>
      <c r="B7" s="24"/>
      <c r="C7" s="25"/>
      <c r="D7" s="82"/>
      <c r="E7" s="25" t="s">
        <v>1349</v>
      </c>
      <c r="F7" s="26"/>
      <c r="G7" s="27"/>
      <c r="H7" s="24"/>
      <c r="I7" s="59"/>
      <c r="J7" s="138"/>
      <c r="K7" s="61"/>
      <c r="L7" s="62"/>
      <c r="N7" s="378"/>
    </row>
    <row r="8" spans="1:14" ht="15" customHeight="1">
      <c r="A8" s="53"/>
      <c r="B8" s="28"/>
      <c r="C8" s="72" t="s">
        <v>86</v>
      </c>
      <c r="D8" s="83"/>
      <c r="E8" s="187" t="s">
        <v>1350</v>
      </c>
      <c r="F8" s="30"/>
      <c r="G8" s="31"/>
      <c r="H8" s="28" t="s">
        <v>271</v>
      </c>
      <c r="I8" s="66">
        <v>10</v>
      </c>
      <c r="J8" s="67"/>
      <c r="K8" s="68"/>
      <c r="L8" s="200"/>
      <c r="N8" s="378"/>
    </row>
    <row r="9" spans="1:14" ht="15" customHeight="1">
      <c r="A9" s="52"/>
      <c r="B9" s="24"/>
      <c r="C9" s="25"/>
      <c r="D9" s="82"/>
      <c r="E9" s="25"/>
      <c r="F9" s="26"/>
      <c r="G9" s="27"/>
      <c r="H9" s="24"/>
      <c r="I9" s="59"/>
      <c r="J9" s="138"/>
      <c r="K9" s="61"/>
      <c r="L9" s="62"/>
      <c r="N9" s="378"/>
    </row>
    <row r="10" spans="1:14" ht="15" customHeight="1">
      <c r="A10" s="53"/>
      <c r="B10" s="28"/>
      <c r="C10" s="72" t="s">
        <v>85</v>
      </c>
      <c r="D10" s="83"/>
      <c r="E10" s="29" t="s">
        <v>1351</v>
      </c>
      <c r="F10" s="30"/>
      <c r="G10" s="31"/>
      <c r="H10" s="28" t="s">
        <v>1352</v>
      </c>
      <c r="I10" s="66">
        <v>217</v>
      </c>
      <c r="J10" s="67"/>
      <c r="K10" s="68"/>
      <c r="L10" s="200"/>
      <c r="N10" s="378"/>
    </row>
    <row r="11" spans="1:14" ht="15" customHeight="1">
      <c r="A11" s="52"/>
      <c r="B11" s="24"/>
      <c r="C11" s="25"/>
      <c r="D11" s="82"/>
      <c r="E11" s="25"/>
      <c r="F11" s="26"/>
      <c r="G11" s="27"/>
      <c r="H11" s="24"/>
      <c r="I11" s="59"/>
      <c r="J11" s="138"/>
      <c r="K11" s="61"/>
      <c r="L11" s="62"/>
      <c r="N11" s="378"/>
    </row>
    <row r="12" spans="1:14" ht="15" customHeight="1">
      <c r="A12" s="53"/>
      <c r="B12" s="28"/>
      <c r="C12" s="72" t="s">
        <v>85</v>
      </c>
      <c r="D12" s="83"/>
      <c r="E12" s="29" t="s">
        <v>1353</v>
      </c>
      <c r="F12" s="30"/>
      <c r="G12" s="31"/>
      <c r="H12" s="28" t="s">
        <v>618</v>
      </c>
      <c r="I12" s="66">
        <v>617</v>
      </c>
      <c r="J12" s="67"/>
      <c r="K12" s="68"/>
      <c r="L12" s="200"/>
      <c r="N12" s="378"/>
    </row>
    <row r="13" spans="1:14" ht="15" customHeight="1">
      <c r="A13" s="52"/>
      <c r="B13" s="24"/>
      <c r="C13" s="25"/>
      <c r="D13" s="82"/>
      <c r="E13" s="25"/>
      <c r="F13" s="26"/>
      <c r="G13" s="27"/>
      <c r="H13" s="24"/>
      <c r="I13" s="59"/>
      <c r="J13" s="138"/>
      <c r="K13" s="61"/>
      <c r="L13" s="62"/>
      <c r="N13" s="378"/>
    </row>
    <row r="14" spans="1:14" ht="15" customHeight="1">
      <c r="A14" s="53"/>
      <c r="B14" s="28"/>
      <c r="C14" s="72" t="s">
        <v>85</v>
      </c>
      <c r="D14" s="83"/>
      <c r="E14" s="29" t="s">
        <v>1354</v>
      </c>
      <c r="F14" s="30"/>
      <c r="G14" s="31"/>
      <c r="H14" s="28" t="s">
        <v>1352</v>
      </c>
      <c r="I14" s="66">
        <v>27</v>
      </c>
      <c r="J14" s="67"/>
      <c r="K14" s="68"/>
      <c r="L14" s="200"/>
      <c r="N14" s="378"/>
    </row>
    <row r="15" spans="1:14" ht="15" customHeight="1">
      <c r="A15" s="52"/>
      <c r="B15" s="24"/>
      <c r="C15" s="25"/>
      <c r="D15" s="82"/>
      <c r="E15" s="25"/>
      <c r="F15" s="26"/>
      <c r="G15" s="27"/>
      <c r="H15" s="24"/>
      <c r="I15" s="59"/>
      <c r="J15" s="138"/>
      <c r="K15" s="61"/>
      <c r="L15" s="62"/>
      <c r="N15" s="378"/>
    </row>
    <row r="16" spans="1:14" ht="15" customHeight="1">
      <c r="A16" s="53"/>
      <c r="B16" s="28"/>
      <c r="C16" s="72" t="s">
        <v>85</v>
      </c>
      <c r="D16" s="83"/>
      <c r="E16" s="29" t="s">
        <v>1355</v>
      </c>
      <c r="F16" s="30"/>
      <c r="G16" s="31"/>
      <c r="H16" s="28" t="s">
        <v>1352</v>
      </c>
      <c r="I16" s="66">
        <v>28</v>
      </c>
      <c r="J16" s="67"/>
      <c r="K16" s="68"/>
      <c r="L16" s="200"/>
      <c r="N16" s="378"/>
    </row>
    <row r="17" spans="1:14" ht="15" customHeight="1">
      <c r="A17" s="52"/>
      <c r="B17" s="24"/>
      <c r="C17" s="25"/>
      <c r="D17" s="82"/>
      <c r="E17" s="25"/>
      <c r="F17" s="26"/>
      <c r="G17" s="27"/>
      <c r="H17" s="24"/>
      <c r="I17" s="59"/>
      <c r="J17" s="138"/>
      <c r="K17" s="61"/>
      <c r="L17" s="62"/>
      <c r="N17" s="378"/>
    </row>
    <row r="18" spans="1:14" ht="15" customHeight="1">
      <c r="A18" s="53"/>
      <c r="B18" s="28"/>
      <c r="C18" s="72" t="s">
        <v>85</v>
      </c>
      <c r="D18" s="83"/>
      <c r="E18" s="29" t="s">
        <v>1356</v>
      </c>
      <c r="F18" s="30"/>
      <c r="G18" s="31"/>
      <c r="H18" s="28" t="s">
        <v>1352</v>
      </c>
      <c r="I18" s="66">
        <v>2</v>
      </c>
      <c r="J18" s="67"/>
      <c r="K18" s="68"/>
      <c r="L18" s="200"/>
      <c r="N18" s="378"/>
    </row>
    <row r="19" spans="1:14" ht="15" customHeight="1">
      <c r="A19" s="52"/>
      <c r="B19" s="24"/>
      <c r="C19" s="25"/>
      <c r="D19" s="82"/>
      <c r="E19" s="25"/>
      <c r="F19" s="26"/>
      <c r="G19" s="27"/>
      <c r="H19" s="24"/>
      <c r="I19" s="59"/>
      <c r="J19" s="138"/>
      <c r="K19" s="61"/>
      <c r="L19" s="62"/>
      <c r="N19" s="378"/>
    </row>
    <row r="20" spans="1:14" ht="15" customHeight="1">
      <c r="A20" s="53"/>
      <c r="B20" s="28"/>
      <c r="C20" s="72" t="s">
        <v>85</v>
      </c>
      <c r="D20" s="83"/>
      <c r="E20" s="29" t="s">
        <v>1357</v>
      </c>
      <c r="F20" s="30"/>
      <c r="G20" s="31"/>
      <c r="H20" s="28" t="s">
        <v>618</v>
      </c>
      <c r="I20" s="66">
        <v>1661</v>
      </c>
      <c r="J20" s="67"/>
      <c r="K20" s="68"/>
      <c r="L20" s="200"/>
      <c r="N20" s="378"/>
    </row>
    <row r="21" spans="1:14" ht="15" customHeight="1">
      <c r="A21" s="52"/>
      <c r="B21" s="24"/>
      <c r="C21" s="25"/>
      <c r="D21" s="82"/>
      <c r="E21" s="25"/>
      <c r="F21" s="26"/>
      <c r="G21" s="27"/>
      <c r="H21" s="24"/>
      <c r="I21" s="59"/>
      <c r="J21" s="60"/>
      <c r="K21" s="61"/>
      <c r="L21" s="62"/>
      <c r="N21" s="378"/>
    </row>
    <row r="22" spans="1:14" ht="15" customHeight="1">
      <c r="A22" s="53"/>
      <c r="B22" s="28"/>
      <c r="C22" s="72"/>
      <c r="D22" s="83"/>
      <c r="E22" s="29"/>
      <c r="F22" s="30"/>
      <c r="G22" s="31"/>
      <c r="H22" s="28"/>
      <c r="I22" s="66"/>
      <c r="J22" s="67"/>
      <c r="K22" s="68"/>
      <c r="L22" s="69"/>
      <c r="N22" s="378"/>
    </row>
    <row r="23" spans="1:14" ht="15" customHeight="1">
      <c r="A23" s="52"/>
      <c r="B23" s="24"/>
      <c r="C23" s="25"/>
      <c r="D23" s="82"/>
      <c r="E23" s="25"/>
      <c r="F23" s="26"/>
      <c r="G23" s="27"/>
      <c r="H23" s="24"/>
      <c r="I23" s="59"/>
      <c r="J23" s="60"/>
      <c r="K23" s="61"/>
      <c r="L23" s="62"/>
      <c r="N23" s="378"/>
    </row>
    <row r="24" spans="1:14" ht="15" customHeight="1">
      <c r="A24" s="53"/>
      <c r="B24" s="28"/>
      <c r="C24" s="72"/>
      <c r="D24" s="83"/>
      <c r="E24" s="29"/>
      <c r="F24" s="30"/>
      <c r="G24" s="31"/>
      <c r="H24" s="28"/>
      <c r="I24" s="66"/>
      <c r="J24" s="67"/>
      <c r="K24" s="68"/>
      <c r="L24" s="69"/>
      <c r="N24" s="378"/>
    </row>
    <row r="25" spans="1:14" ht="15" customHeight="1">
      <c r="A25" s="52"/>
      <c r="B25" s="24"/>
      <c r="C25" s="25"/>
      <c r="D25" s="82"/>
      <c r="E25" s="25"/>
      <c r="F25" s="26"/>
      <c r="G25" s="27"/>
      <c r="H25" s="24"/>
      <c r="I25" s="59"/>
      <c r="J25" s="60"/>
      <c r="K25" s="61"/>
      <c r="L25" s="62"/>
      <c r="N25" s="378"/>
    </row>
    <row r="26" spans="1:14" ht="15" customHeight="1">
      <c r="A26" s="53"/>
      <c r="B26" s="28"/>
      <c r="C26" s="72"/>
      <c r="D26" s="83"/>
      <c r="E26" s="29"/>
      <c r="F26" s="30"/>
      <c r="G26" s="31"/>
      <c r="H26" s="28"/>
      <c r="I26" s="66"/>
      <c r="J26" s="67"/>
      <c r="K26" s="68"/>
      <c r="L26" s="69"/>
      <c r="N26" s="378"/>
    </row>
    <row r="27" spans="1:14" ht="15" customHeight="1">
      <c r="A27" s="52"/>
      <c r="B27" s="24"/>
      <c r="C27" s="25"/>
      <c r="D27" s="82"/>
      <c r="E27" s="25"/>
      <c r="F27" s="26"/>
      <c r="G27" s="27"/>
      <c r="H27" s="24"/>
      <c r="I27" s="59"/>
      <c r="J27" s="60"/>
      <c r="K27" s="61"/>
      <c r="L27" s="62"/>
      <c r="N27" s="378"/>
    </row>
    <row r="28" spans="1:14" ht="15" customHeight="1">
      <c r="A28" s="53"/>
      <c r="B28" s="28"/>
      <c r="C28" s="72"/>
      <c r="D28" s="83"/>
      <c r="E28" s="29"/>
      <c r="F28" s="30"/>
      <c r="G28" s="31"/>
      <c r="H28" s="28"/>
      <c r="I28" s="66"/>
      <c r="J28" s="67"/>
      <c r="K28" s="68"/>
      <c r="L28" s="69"/>
      <c r="N28" s="378"/>
    </row>
    <row r="29" spans="1:14" ht="15" customHeight="1">
      <c r="A29" s="52"/>
      <c r="B29" s="24"/>
      <c r="C29" s="25"/>
      <c r="D29" s="82"/>
      <c r="E29" s="25"/>
      <c r="F29" s="26"/>
      <c r="G29" s="27"/>
      <c r="H29" s="24"/>
      <c r="I29" s="59"/>
      <c r="J29" s="60"/>
      <c r="K29" s="61"/>
      <c r="L29" s="62"/>
      <c r="N29" s="378"/>
    </row>
    <row r="30" spans="1:14" ht="15" customHeight="1">
      <c r="A30" s="53"/>
      <c r="B30" s="28"/>
      <c r="C30" s="72"/>
      <c r="D30" s="83"/>
      <c r="E30" s="29"/>
      <c r="F30" s="30"/>
      <c r="G30" s="31"/>
      <c r="H30" s="28"/>
      <c r="I30" s="66"/>
      <c r="J30" s="67"/>
      <c r="K30" s="68"/>
      <c r="L30" s="69"/>
      <c r="N30" s="378"/>
    </row>
    <row r="31" spans="1:14" ht="15" customHeight="1">
      <c r="A31" s="52"/>
      <c r="B31" s="24"/>
      <c r="C31" s="25"/>
      <c r="D31" s="82"/>
      <c r="E31" s="25"/>
      <c r="F31" s="26"/>
      <c r="G31" s="27"/>
      <c r="H31" s="24"/>
      <c r="I31" s="59"/>
      <c r="J31" s="60"/>
      <c r="K31" s="61"/>
      <c r="L31" s="62"/>
      <c r="N31" s="378"/>
    </row>
    <row r="32" spans="1:14" ht="15" customHeight="1">
      <c r="A32" s="53"/>
      <c r="B32" s="28"/>
      <c r="C32" s="72"/>
      <c r="D32" s="83"/>
      <c r="E32" s="29"/>
      <c r="F32" s="30"/>
      <c r="G32" s="31"/>
      <c r="H32" s="28"/>
      <c r="I32" s="66"/>
      <c r="J32" s="67"/>
      <c r="K32" s="68"/>
      <c r="L32" s="69"/>
      <c r="N32" s="378"/>
    </row>
    <row r="33" spans="1:14" ht="15" customHeight="1">
      <c r="A33" s="52"/>
      <c r="B33" s="24"/>
      <c r="C33" s="25"/>
      <c r="D33" s="82"/>
      <c r="E33" s="25"/>
      <c r="F33" s="26"/>
      <c r="G33" s="27"/>
      <c r="H33" s="24"/>
      <c r="I33" s="77"/>
      <c r="J33" s="78"/>
      <c r="K33" s="61"/>
      <c r="L33" s="62"/>
      <c r="N33" s="378"/>
    </row>
    <row r="34" spans="1:14" ht="15" customHeight="1">
      <c r="A34" s="53"/>
      <c r="B34" s="22" t="s">
        <v>573</v>
      </c>
      <c r="C34" s="86" t="s">
        <v>20</v>
      </c>
      <c r="D34" s="84"/>
      <c r="E34" s="29"/>
      <c r="F34" s="30"/>
      <c r="G34" s="31"/>
      <c r="H34" s="28"/>
      <c r="I34" s="80"/>
      <c r="J34" s="81"/>
      <c r="K34" s="68"/>
      <c r="L34" s="69"/>
      <c r="N34" s="378"/>
    </row>
  </sheetData>
  <mergeCells count="8">
    <mergeCell ref="K1:K2"/>
    <mergeCell ref="L1:L2"/>
    <mergeCell ref="B1:D2"/>
    <mergeCell ref="E1:E2"/>
    <mergeCell ref="G1:G2"/>
    <mergeCell ref="H1:H2"/>
    <mergeCell ref="I1:I2"/>
    <mergeCell ref="J1:J2"/>
  </mergeCells>
  <phoneticPr fontId="2"/>
  <conditionalFormatting sqref="A3:A34">
    <cfRule type="cellIs" dxfId="95" priority="24" stopIfTrue="1" operator="between">
      <formula>0.9999</formula>
      <formula>1.0001</formula>
    </cfRule>
  </conditionalFormatting>
  <conditionalFormatting sqref="J8:K8 J10:K10 J12:K12 J14:K14 J16:K16 J18:K18 J20:K20">
    <cfRule type="expression" dxfId="94" priority="2" stopIfTrue="1">
      <formula>ISERROR(J8)</formula>
    </cfRule>
  </conditionalFormatting>
  <conditionalFormatting sqref="J22:K22">
    <cfRule type="expression" dxfId="93" priority="9" stopIfTrue="1">
      <formula>ISERROR(J22)</formula>
    </cfRule>
  </conditionalFormatting>
  <conditionalFormatting sqref="J24:K24">
    <cfRule type="expression" dxfId="92" priority="8" stopIfTrue="1">
      <formula>ISERROR(J24)</formula>
    </cfRule>
  </conditionalFormatting>
  <conditionalFormatting sqref="J26:K26">
    <cfRule type="expression" dxfId="91" priority="7" stopIfTrue="1">
      <formula>ISERROR(J26)</formula>
    </cfRule>
  </conditionalFormatting>
  <conditionalFormatting sqref="J28:K28">
    <cfRule type="expression" dxfId="90" priority="6" stopIfTrue="1">
      <formula>ISERROR(J28)</formula>
    </cfRule>
  </conditionalFormatting>
  <conditionalFormatting sqref="J30:K30">
    <cfRule type="expression" dxfId="89" priority="5" stopIfTrue="1">
      <formula>ISERROR(J30)</formula>
    </cfRule>
  </conditionalFormatting>
  <conditionalFormatting sqref="J32:K32">
    <cfRule type="expression" dxfId="88" priority="4" stopIfTrue="1">
      <formula>ISERROR(J32)</formula>
    </cfRule>
  </conditionalFormatting>
  <conditionalFormatting sqref="K6">
    <cfRule type="expression" dxfId="87" priority="27" stopIfTrue="1">
      <formula>ISERROR(K6)</formula>
    </cfRule>
  </conditionalFormatting>
  <conditionalFormatting sqref="K34">
    <cfRule type="expression" dxfId="86" priority="3" stopIfTrue="1">
      <formula>ISERROR(K34)</formula>
    </cfRule>
  </conditionalFormatting>
  <conditionalFormatting sqref="L5">
    <cfRule type="expression" dxfId="85" priority="26" stopIfTrue="1">
      <formula>ISERROR(L5)</formula>
    </cfRule>
  </conditionalFormatting>
  <conditionalFormatting sqref="L7 L9 K11:L11 L13 L15 L17 L19">
    <cfRule type="expression" dxfId="84" priority="1" stopIfTrue="1">
      <formula>ISERROR(K7)</formula>
    </cfRule>
  </conditionalFormatting>
  <conditionalFormatting sqref="L21 L23 L25 L27 L29 L31">
    <cfRule type="expression" dxfId="83" priority="28" stopIfTrue="1">
      <formula>ISERROR(L21)</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1BDC6-D623-47BC-8058-51A15CF70CAA}">
  <sheetPr>
    <tabColor rgb="FFFFC000"/>
  </sheetPr>
  <dimension ref="A1:L66"/>
  <sheetViews>
    <sheetView showGridLines="0" showZeros="0" view="pageBreakPreview" topLeftCell="A46" zoomScaleNormal="80" zoomScaleSheetLayoutView="100" workbookViewId="0">
      <selection activeCell="L82" sqref="L8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6384" width="9" style="1"/>
  </cols>
  <sheetData>
    <row r="1" spans="1:12" ht="15" customHeight="1">
      <c r="B1" s="392"/>
      <c r="C1" s="396" t="s">
        <v>21</v>
      </c>
      <c r="D1" s="457"/>
      <c r="E1" s="396" t="s">
        <v>12</v>
      </c>
      <c r="F1" s="19"/>
      <c r="G1" s="398"/>
      <c r="H1" s="392" t="s">
        <v>4</v>
      </c>
      <c r="I1" s="392" t="s">
        <v>13</v>
      </c>
      <c r="J1" s="392" t="s">
        <v>14</v>
      </c>
      <c r="K1" s="392" t="s">
        <v>15</v>
      </c>
      <c r="L1" s="394" t="s">
        <v>16</v>
      </c>
    </row>
    <row r="2" spans="1:12" ht="15" customHeight="1">
      <c r="B2" s="393"/>
      <c r="C2" s="399"/>
      <c r="D2" s="458"/>
      <c r="E2" s="399"/>
      <c r="F2" s="54"/>
      <c r="G2" s="401"/>
      <c r="H2" s="393"/>
      <c r="I2" s="393"/>
      <c r="J2" s="393"/>
      <c r="K2" s="393"/>
      <c r="L2" s="395"/>
    </row>
    <row r="3" spans="1:12" ht="15" customHeight="1">
      <c r="A3" s="52"/>
      <c r="B3" s="55"/>
      <c r="C3" s="56"/>
      <c r="D3" s="38"/>
      <c r="E3" s="33"/>
      <c r="F3" s="38"/>
      <c r="G3" s="57"/>
      <c r="H3" s="58"/>
      <c r="I3" s="59"/>
      <c r="J3" s="60"/>
      <c r="K3" s="61"/>
      <c r="L3" s="62"/>
    </row>
    <row r="4" spans="1:12" ht="15" customHeight="1">
      <c r="A4" s="53"/>
      <c r="B4" s="22" t="s">
        <v>1592</v>
      </c>
      <c r="C4" s="50" t="s">
        <v>1358</v>
      </c>
      <c r="D4" s="37"/>
      <c r="E4" s="34"/>
      <c r="F4" s="37"/>
      <c r="G4" s="64"/>
      <c r="H4" s="65"/>
      <c r="I4" s="66"/>
      <c r="J4" s="67"/>
      <c r="K4" s="68"/>
      <c r="L4" s="69"/>
    </row>
    <row r="5" spans="1:12" ht="15" customHeight="1">
      <c r="A5" s="52"/>
      <c r="B5" s="24"/>
      <c r="C5" s="25"/>
      <c r="D5" s="70"/>
      <c r="E5" s="71"/>
      <c r="F5" s="26"/>
      <c r="G5" s="27"/>
      <c r="H5" s="24"/>
      <c r="I5" s="59"/>
      <c r="J5" s="60"/>
      <c r="K5" s="61"/>
      <c r="L5" s="62"/>
    </row>
    <row r="6" spans="1:12" ht="15" customHeight="1">
      <c r="A6" s="53"/>
      <c r="B6" s="28"/>
      <c r="C6" s="72"/>
      <c r="D6" s="73"/>
      <c r="E6" s="74"/>
      <c r="F6" s="30"/>
      <c r="G6" s="31"/>
      <c r="H6" s="28"/>
      <c r="I6" s="66"/>
      <c r="J6" s="75"/>
      <c r="K6" s="76"/>
      <c r="L6" s="69"/>
    </row>
    <row r="7" spans="1:12" ht="15" customHeight="1">
      <c r="B7" s="24"/>
      <c r="C7" s="25"/>
      <c r="D7" s="82"/>
      <c r="E7" s="25"/>
      <c r="F7" s="26"/>
      <c r="G7" s="27"/>
      <c r="H7" s="24"/>
      <c r="I7" s="59"/>
      <c r="J7" s="60"/>
      <c r="K7" s="61"/>
      <c r="L7" s="62"/>
    </row>
    <row r="8" spans="1:12" ht="15" customHeight="1">
      <c r="A8" s="21"/>
      <c r="B8" s="28" t="s">
        <v>64</v>
      </c>
      <c r="C8" s="72" t="s">
        <v>1359</v>
      </c>
      <c r="D8" s="83"/>
      <c r="E8" s="29"/>
      <c r="F8" s="30"/>
      <c r="G8" s="31"/>
      <c r="H8" s="28" t="s">
        <v>10</v>
      </c>
      <c r="I8" s="66">
        <v>1</v>
      </c>
      <c r="J8" s="75"/>
      <c r="K8" s="76"/>
      <c r="L8" s="69"/>
    </row>
    <row r="9" spans="1:12" ht="15" customHeight="1">
      <c r="A9" s="21"/>
      <c r="B9" s="24"/>
      <c r="C9" s="25"/>
      <c r="D9" s="82"/>
      <c r="E9" s="25"/>
      <c r="F9" s="26"/>
      <c r="G9" s="27"/>
      <c r="H9" s="24"/>
      <c r="I9" s="59"/>
      <c r="J9" s="60"/>
      <c r="K9" s="61"/>
      <c r="L9" s="62"/>
    </row>
    <row r="10" spans="1:12" ht="15" customHeight="1">
      <c r="A10" s="21"/>
      <c r="B10" s="28" t="s">
        <v>65</v>
      </c>
      <c r="C10" s="72" t="s">
        <v>1726</v>
      </c>
      <c r="D10" s="83"/>
      <c r="E10" s="29"/>
      <c r="F10" s="30"/>
      <c r="G10" s="31"/>
      <c r="H10" s="28" t="s">
        <v>10</v>
      </c>
      <c r="I10" s="66">
        <v>1</v>
      </c>
      <c r="J10" s="75"/>
      <c r="K10" s="76"/>
      <c r="L10" s="69"/>
    </row>
    <row r="11" spans="1:12" ht="15" customHeight="1">
      <c r="B11" s="24"/>
      <c r="C11" s="25"/>
      <c r="D11" s="82"/>
      <c r="E11" s="25"/>
      <c r="F11" s="26"/>
      <c r="G11" s="27"/>
      <c r="H11" s="24"/>
      <c r="I11" s="59"/>
      <c r="J11" s="60"/>
      <c r="K11" s="61"/>
      <c r="L11" s="62"/>
    </row>
    <row r="12" spans="1:12" ht="15" customHeight="1">
      <c r="A12" s="21"/>
      <c r="B12" s="28" t="s">
        <v>66</v>
      </c>
      <c r="C12" s="72" t="s">
        <v>1727</v>
      </c>
      <c r="D12" s="83"/>
      <c r="E12" s="29"/>
      <c r="F12" s="30"/>
      <c r="G12" s="31"/>
      <c r="H12" s="28" t="s">
        <v>10</v>
      </c>
      <c r="I12" s="66">
        <v>1</v>
      </c>
      <c r="J12" s="75"/>
      <c r="K12" s="76"/>
      <c r="L12" s="69"/>
    </row>
    <row r="13" spans="1:12" ht="15" customHeight="1">
      <c r="A13" s="21"/>
      <c r="B13" s="24"/>
      <c r="C13" s="25"/>
      <c r="D13" s="82"/>
      <c r="E13" s="25"/>
      <c r="F13" s="26"/>
      <c r="G13" s="27"/>
      <c r="H13" s="24"/>
      <c r="I13" s="59"/>
      <c r="J13" s="60"/>
      <c r="K13" s="473" t="s">
        <v>1360</v>
      </c>
      <c r="L13" s="62"/>
    </row>
    <row r="14" spans="1:12" ht="15" customHeight="1">
      <c r="A14" s="21"/>
      <c r="B14" s="28" t="s">
        <v>67</v>
      </c>
      <c r="C14" s="72" t="s">
        <v>1361</v>
      </c>
      <c r="D14" s="83"/>
      <c r="E14" s="29"/>
      <c r="F14" s="30"/>
      <c r="G14" s="31"/>
      <c r="H14" s="28" t="s">
        <v>10</v>
      </c>
      <c r="I14" s="66">
        <v>1</v>
      </c>
      <c r="J14" s="75"/>
      <c r="K14" s="474"/>
      <c r="L14" s="69"/>
    </row>
    <row r="15" spans="1:12" ht="15" customHeight="1">
      <c r="B15" s="24"/>
      <c r="C15" s="25"/>
      <c r="D15" s="82"/>
      <c r="E15" s="25"/>
      <c r="F15" s="26"/>
      <c r="G15" s="27"/>
      <c r="H15" s="24"/>
      <c r="I15" s="59"/>
      <c r="J15" s="60"/>
      <c r="K15" s="473" t="s">
        <v>1360</v>
      </c>
      <c r="L15" s="62"/>
    </row>
    <row r="16" spans="1:12" ht="15" customHeight="1">
      <c r="A16" s="21"/>
      <c r="B16" s="28" t="s">
        <v>68</v>
      </c>
      <c r="C16" s="72" t="s">
        <v>1362</v>
      </c>
      <c r="D16" s="83"/>
      <c r="E16" s="29"/>
      <c r="F16" s="30"/>
      <c r="G16" s="31"/>
      <c r="H16" s="28" t="s">
        <v>10</v>
      </c>
      <c r="I16" s="66">
        <v>1</v>
      </c>
      <c r="J16" s="75"/>
      <c r="K16" s="474"/>
      <c r="L16" s="69"/>
    </row>
    <row r="17" spans="1:12" ht="15" customHeight="1">
      <c r="A17" s="21"/>
      <c r="B17" s="24"/>
      <c r="C17" s="25"/>
      <c r="D17" s="82"/>
      <c r="E17" s="25"/>
      <c r="F17" s="26"/>
      <c r="G17" s="27"/>
      <c r="H17" s="24"/>
      <c r="I17" s="59"/>
      <c r="J17" s="60"/>
      <c r="K17" s="61"/>
      <c r="L17" s="62"/>
    </row>
    <row r="18" spans="1:12" ht="15" customHeight="1">
      <c r="A18" s="21"/>
      <c r="B18" s="28" t="s">
        <v>69</v>
      </c>
      <c r="C18" s="72" t="s">
        <v>1363</v>
      </c>
      <c r="D18" s="83"/>
      <c r="E18" s="29"/>
      <c r="F18" s="30"/>
      <c r="G18" s="31"/>
      <c r="H18" s="28" t="s">
        <v>10</v>
      </c>
      <c r="I18" s="66">
        <v>1</v>
      </c>
      <c r="J18" s="75"/>
      <c r="K18" s="76"/>
      <c r="L18" s="69"/>
    </row>
    <row r="19" spans="1:12" ht="15" customHeight="1">
      <c r="B19" s="24"/>
      <c r="C19" s="25"/>
      <c r="D19" s="82"/>
      <c r="E19" s="25"/>
      <c r="F19" s="26"/>
      <c r="G19" s="27"/>
      <c r="H19" s="24"/>
      <c r="I19" s="59"/>
      <c r="J19" s="60"/>
      <c r="K19" s="475"/>
      <c r="L19" s="62"/>
    </row>
    <row r="20" spans="1:12" ht="15" customHeight="1">
      <c r="A20" s="21"/>
      <c r="B20" s="28" t="s">
        <v>70</v>
      </c>
      <c r="C20" s="72" t="s">
        <v>1364</v>
      </c>
      <c r="D20" s="83"/>
      <c r="E20" s="29"/>
      <c r="F20" s="30"/>
      <c r="G20" s="31"/>
      <c r="H20" s="28" t="s">
        <v>10</v>
      </c>
      <c r="I20" s="66">
        <v>1</v>
      </c>
      <c r="J20" s="75"/>
      <c r="K20" s="476"/>
      <c r="L20" s="69"/>
    </row>
    <row r="21" spans="1:12" ht="15" customHeight="1">
      <c r="A21" s="21"/>
      <c r="B21" s="24"/>
      <c r="C21" s="25"/>
      <c r="D21" s="82"/>
      <c r="E21" s="25"/>
      <c r="F21" s="26"/>
      <c r="G21" s="27"/>
      <c r="H21" s="24"/>
      <c r="I21" s="59"/>
      <c r="J21" s="60"/>
      <c r="K21" s="61"/>
      <c r="L21" s="62"/>
    </row>
    <row r="22" spans="1:12" ht="15" customHeight="1">
      <c r="A22" s="21"/>
      <c r="B22" s="28" t="s">
        <v>71</v>
      </c>
      <c r="C22" s="72" t="s">
        <v>1365</v>
      </c>
      <c r="D22" s="83"/>
      <c r="E22" s="29"/>
      <c r="F22" s="30"/>
      <c r="G22" s="31"/>
      <c r="H22" s="28" t="s">
        <v>10</v>
      </c>
      <c r="I22" s="66">
        <v>1</v>
      </c>
      <c r="J22" s="75"/>
      <c r="K22" s="76"/>
      <c r="L22" s="69"/>
    </row>
    <row r="23" spans="1:12" ht="15" customHeight="1">
      <c r="B23" s="24"/>
      <c r="C23" s="25"/>
      <c r="D23" s="82"/>
      <c r="E23" s="25"/>
      <c r="F23" s="26"/>
      <c r="G23" s="27"/>
      <c r="H23" s="24"/>
      <c r="I23" s="59"/>
      <c r="J23" s="60"/>
      <c r="K23" s="473" t="s">
        <v>1360</v>
      </c>
      <c r="L23" s="62"/>
    </row>
    <row r="24" spans="1:12" ht="15" customHeight="1">
      <c r="A24" s="21"/>
      <c r="B24" s="28" t="s">
        <v>72</v>
      </c>
      <c r="C24" s="72" t="s">
        <v>1738</v>
      </c>
      <c r="D24" s="83"/>
      <c r="E24" s="29"/>
      <c r="F24" s="30"/>
      <c r="G24" s="31"/>
      <c r="H24" s="28" t="s">
        <v>10</v>
      </c>
      <c r="I24" s="66">
        <v>1</v>
      </c>
      <c r="J24" s="75"/>
      <c r="K24" s="474"/>
      <c r="L24" s="69"/>
    </row>
    <row r="25" spans="1:12" ht="15" customHeight="1">
      <c r="A25" s="21"/>
      <c r="B25" s="24"/>
      <c r="C25" s="25"/>
      <c r="D25" s="82"/>
      <c r="E25" s="25"/>
      <c r="F25" s="26"/>
      <c r="G25" s="27"/>
      <c r="H25" s="24"/>
      <c r="I25" s="59"/>
      <c r="J25" s="60"/>
      <c r="K25" s="473" t="s">
        <v>1360</v>
      </c>
      <c r="L25" s="62"/>
    </row>
    <row r="26" spans="1:12" ht="15" customHeight="1">
      <c r="A26" s="21"/>
      <c r="B26" s="28" t="s">
        <v>73</v>
      </c>
      <c r="C26" s="72" t="s">
        <v>1728</v>
      </c>
      <c r="D26" s="83"/>
      <c r="E26" s="29"/>
      <c r="F26" s="30"/>
      <c r="G26" s="31"/>
      <c r="H26" s="28" t="s">
        <v>10</v>
      </c>
      <c r="I26" s="66">
        <v>1</v>
      </c>
      <c r="J26" s="75"/>
      <c r="K26" s="474"/>
      <c r="L26" s="69"/>
    </row>
    <row r="27" spans="1:12" ht="15" customHeight="1">
      <c r="B27" s="24"/>
      <c r="C27" s="25"/>
      <c r="D27" s="82"/>
      <c r="E27" s="25"/>
      <c r="F27" s="26"/>
      <c r="G27" s="27"/>
      <c r="H27" s="24"/>
      <c r="I27" s="59"/>
      <c r="J27" s="60"/>
      <c r="K27" s="473" t="s">
        <v>1360</v>
      </c>
      <c r="L27" s="62"/>
    </row>
    <row r="28" spans="1:12" ht="15" customHeight="1">
      <c r="A28" s="21"/>
      <c r="B28" s="28" t="s">
        <v>74</v>
      </c>
      <c r="C28" s="72" t="s">
        <v>1366</v>
      </c>
      <c r="D28" s="83"/>
      <c r="E28" s="29"/>
      <c r="F28" s="30"/>
      <c r="G28" s="31"/>
      <c r="H28" s="28" t="s">
        <v>10</v>
      </c>
      <c r="I28" s="66">
        <v>1</v>
      </c>
      <c r="J28" s="75"/>
      <c r="K28" s="474"/>
      <c r="L28" s="69"/>
    </row>
    <row r="29" spans="1:12" ht="15" customHeight="1">
      <c r="A29" s="21"/>
      <c r="B29" s="24"/>
      <c r="C29" s="25"/>
      <c r="D29" s="82"/>
      <c r="E29" s="25"/>
      <c r="F29" s="26"/>
      <c r="G29" s="27"/>
      <c r="H29" s="24"/>
      <c r="I29" s="59"/>
      <c r="J29" s="60"/>
      <c r="K29" s="473" t="s">
        <v>1360</v>
      </c>
      <c r="L29" s="62"/>
    </row>
    <row r="30" spans="1:12" ht="15" customHeight="1">
      <c r="A30" s="21"/>
      <c r="B30" s="28" t="s">
        <v>75</v>
      </c>
      <c r="C30" s="72" t="s">
        <v>1367</v>
      </c>
      <c r="D30" s="83"/>
      <c r="E30" s="29"/>
      <c r="F30" s="30"/>
      <c r="G30" s="31"/>
      <c r="H30" s="28" t="s">
        <v>10</v>
      </c>
      <c r="I30" s="66">
        <v>1</v>
      </c>
      <c r="J30" s="75"/>
      <c r="K30" s="474"/>
      <c r="L30" s="69"/>
    </row>
    <row r="31" spans="1:12" ht="15" customHeight="1">
      <c r="B31" s="24"/>
      <c r="C31" s="25"/>
      <c r="D31" s="82"/>
      <c r="E31" s="25"/>
      <c r="F31" s="26"/>
      <c r="G31" s="27"/>
      <c r="H31" s="24"/>
      <c r="I31" s="59"/>
      <c r="J31" s="60"/>
      <c r="K31" s="473" t="s">
        <v>1360</v>
      </c>
      <c r="L31" s="62"/>
    </row>
    <row r="32" spans="1:12" ht="15" customHeight="1">
      <c r="A32" s="21"/>
      <c r="B32" s="28" t="s">
        <v>76</v>
      </c>
      <c r="C32" s="72" t="s">
        <v>1368</v>
      </c>
      <c r="D32" s="83"/>
      <c r="E32" s="29"/>
      <c r="F32" s="30"/>
      <c r="G32" s="31"/>
      <c r="H32" s="28" t="s">
        <v>10</v>
      </c>
      <c r="I32" s="66">
        <v>1</v>
      </c>
      <c r="J32" s="75"/>
      <c r="K32" s="474"/>
      <c r="L32" s="69"/>
    </row>
    <row r="33" spans="1:12" ht="15" customHeight="1">
      <c r="A33" s="21"/>
      <c r="B33" s="24"/>
      <c r="C33" s="25"/>
      <c r="D33" s="82"/>
      <c r="E33" s="25"/>
      <c r="F33" s="26"/>
      <c r="G33" s="27"/>
      <c r="H33" s="24"/>
      <c r="I33" s="59"/>
      <c r="J33" s="60"/>
      <c r="K33" s="61"/>
      <c r="L33" s="62"/>
    </row>
    <row r="34" spans="1:12" ht="15" customHeight="1">
      <c r="A34" s="21"/>
      <c r="B34" s="28" t="s">
        <v>77</v>
      </c>
      <c r="C34" s="72" t="s">
        <v>1369</v>
      </c>
      <c r="D34" s="83"/>
      <c r="E34" s="29"/>
      <c r="F34" s="30"/>
      <c r="G34" s="31"/>
      <c r="H34" s="28" t="s">
        <v>10</v>
      </c>
      <c r="I34" s="66">
        <v>1</v>
      </c>
      <c r="J34" s="75"/>
      <c r="K34" s="76"/>
      <c r="L34" s="69"/>
    </row>
    <row r="35" spans="1:12" ht="15" customHeight="1">
      <c r="B35" s="24"/>
      <c r="C35" s="25"/>
      <c r="D35" s="82"/>
      <c r="E35" s="25"/>
      <c r="F35" s="26"/>
      <c r="G35" s="27"/>
      <c r="H35" s="24"/>
      <c r="I35" s="59"/>
      <c r="J35" s="60"/>
      <c r="K35" s="473" t="s">
        <v>1360</v>
      </c>
      <c r="L35" s="62"/>
    </row>
    <row r="36" spans="1:12" ht="15" customHeight="1">
      <c r="A36" s="21"/>
      <c r="B36" s="28" t="s">
        <v>88</v>
      </c>
      <c r="C36" s="72" t="s">
        <v>129</v>
      </c>
      <c r="D36" s="83"/>
      <c r="E36" s="29"/>
      <c r="F36" s="30"/>
      <c r="G36" s="31"/>
      <c r="H36" s="28" t="s">
        <v>10</v>
      </c>
      <c r="I36" s="66">
        <v>1</v>
      </c>
      <c r="J36" s="75"/>
      <c r="K36" s="474"/>
      <c r="L36" s="69"/>
    </row>
    <row r="37" spans="1:12" ht="15" customHeight="1">
      <c r="A37" s="21"/>
      <c r="B37" s="24"/>
      <c r="C37" s="25"/>
      <c r="D37" s="82"/>
      <c r="E37" s="25"/>
      <c r="F37" s="26"/>
      <c r="G37" s="27"/>
      <c r="H37" s="24"/>
      <c r="I37" s="59"/>
      <c r="J37" s="60"/>
      <c r="K37" s="473" t="s">
        <v>1360</v>
      </c>
      <c r="L37" s="62"/>
    </row>
    <row r="38" spans="1:12" ht="15" customHeight="1">
      <c r="A38" s="21"/>
      <c r="B38" s="28" t="s">
        <v>128</v>
      </c>
      <c r="C38" s="72" t="s">
        <v>1370</v>
      </c>
      <c r="D38" s="83"/>
      <c r="E38" s="29"/>
      <c r="F38" s="30"/>
      <c r="G38" s="31"/>
      <c r="H38" s="28" t="s">
        <v>10</v>
      </c>
      <c r="I38" s="66">
        <v>1</v>
      </c>
      <c r="J38" s="75"/>
      <c r="K38" s="474"/>
      <c r="L38" s="69"/>
    </row>
    <row r="39" spans="1:12" ht="15" customHeight="1">
      <c r="B39" s="24"/>
      <c r="C39" s="25"/>
      <c r="D39" s="82"/>
      <c r="E39" s="25"/>
      <c r="F39" s="26"/>
      <c r="G39" s="27"/>
      <c r="H39" s="24"/>
      <c r="I39" s="59"/>
      <c r="J39" s="60"/>
      <c r="K39" s="473" t="s">
        <v>1360</v>
      </c>
      <c r="L39" s="62"/>
    </row>
    <row r="40" spans="1:12" ht="15" customHeight="1">
      <c r="A40" s="21"/>
      <c r="B40" s="28" t="s">
        <v>131</v>
      </c>
      <c r="C40" s="72" t="s">
        <v>132</v>
      </c>
      <c r="D40" s="83"/>
      <c r="E40" s="29"/>
      <c r="F40" s="30"/>
      <c r="G40" s="31"/>
      <c r="H40" s="28" t="s">
        <v>10</v>
      </c>
      <c r="I40" s="66">
        <v>1</v>
      </c>
      <c r="J40" s="75"/>
      <c r="K40" s="474"/>
      <c r="L40" s="69"/>
    </row>
    <row r="41" spans="1:12" ht="15" customHeight="1">
      <c r="A41" s="21"/>
      <c r="B41" s="24"/>
      <c r="C41" s="25"/>
      <c r="D41" s="82"/>
      <c r="E41" s="25"/>
      <c r="F41" s="26"/>
      <c r="G41" s="27"/>
      <c r="H41" s="24"/>
      <c r="I41" s="59"/>
      <c r="J41" s="60"/>
      <c r="K41" s="473" t="s">
        <v>1360</v>
      </c>
      <c r="L41" s="62"/>
    </row>
    <row r="42" spans="1:12" ht="15" customHeight="1">
      <c r="A42" s="21"/>
      <c r="B42" s="28" t="s">
        <v>133</v>
      </c>
      <c r="C42" s="72" t="s">
        <v>159</v>
      </c>
      <c r="D42" s="83"/>
      <c r="E42" s="29"/>
      <c r="F42" s="30"/>
      <c r="G42" s="31"/>
      <c r="H42" s="28" t="s">
        <v>10</v>
      </c>
      <c r="I42" s="66">
        <v>1</v>
      </c>
      <c r="J42" s="75"/>
      <c r="K42" s="474"/>
      <c r="L42" s="69"/>
    </row>
    <row r="43" spans="1:12" ht="15" customHeight="1">
      <c r="B43" s="24"/>
      <c r="C43" s="25"/>
      <c r="D43" s="82"/>
      <c r="E43" s="25"/>
      <c r="F43" s="26"/>
      <c r="G43" s="27"/>
      <c r="H43" s="24"/>
      <c r="I43" s="59"/>
      <c r="J43" s="60"/>
      <c r="K43" s="473" t="s">
        <v>1360</v>
      </c>
      <c r="L43" s="62"/>
    </row>
    <row r="44" spans="1:12" ht="15" customHeight="1">
      <c r="A44" s="21"/>
      <c r="B44" s="28" t="s">
        <v>137</v>
      </c>
      <c r="C44" s="72" t="s">
        <v>643</v>
      </c>
      <c r="D44" s="83"/>
      <c r="E44" s="29"/>
      <c r="F44" s="30"/>
      <c r="G44" s="31"/>
      <c r="H44" s="28" t="s">
        <v>10</v>
      </c>
      <c r="I44" s="66">
        <v>1</v>
      </c>
      <c r="J44" s="75"/>
      <c r="K44" s="474"/>
      <c r="L44" s="69"/>
    </row>
    <row r="45" spans="1:12" ht="15" customHeight="1">
      <c r="A45" s="21"/>
      <c r="B45" s="24"/>
      <c r="C45" s="25"/>
      <c r="D45" s="82"/>
      <c r="E45" s="25"/>
      <c r="F45" s="26"/>
      <c r="G45" s="27"/>
      <c r="H45" s="24"/>
      <c r="I45" s="59"/>
      <c r="J45" s="60"/>
      <c r="K45" s="473" t="s">
        <v>1360</v>
      </c>
      <c r="L45" s="62"/>
    </row>
    <row r="46" spans="1:12" ht="15" customHeight="1">
      <c r="A46" s="21"/>
      <c r="B46" s="28" t="s">
        <v>138</v>
      </c>
      <c r="C46" s="72" t="s">
        <v>648</v>
      </c>
      <c r="D46" s="83"/>
      <c r="E46" s="29"/>
      <c r="F46" s="30"/>
      <c r="G46" s="31"/>
      <c r="H46" s="28" t="s">
        <v>10</v>
      </c>
      <c r="I46" s="66">
        <v>1</v>
      </c>
      <c r="J46" s="75"/>
      <c r="K46" s="474"/>
      <c r="L46" s="69"/>
    </row>
    <row r="47" spans="1:12" ht="15" customHeight="1">
      <c r="B47" s="24"/>
      <c r="C47" s="25"/>
      <c r="D47" s="82"/>
      <c r="E47" s="25"/>
      <c r="F47" s="26"/>
      <c r="G47" s="27"/>
      <c r="H47" s="24"/>
      <c r="I47" s="59"/>
      <c r="J47" s="60"/>
      <c r="K47" s="473" t="s">
        <v>1360</v>
      </c>
      <c r="L47" s="62"/>
    </row>
    <row r="48" spans="1:12" ht="15" customHeight="1">
      <c r="A48" s="21"/>
      <c r="B48" s="28" t="s">
        <v>139</v>
      </c>
      <c r="C48" s="72" t="s">
        <v>144</v>
      </c>
      <c r="D48" s="83"/>
      <c r="E48" s="29"/>
      <c r="F48" s="30"/>
      <c r="G48" s="31"/>
      <c r="H48" s="28" t="s">
        <v>10</v>
      </c>
      <c r="I48" s="66">
        <v>1</v>
      </c>
      <c r="J48" s="75"/>
      <c r="K48" s="474"/>
      <c r="L48" s="69"/>
    </row>
    <row r="49" spans="1:12" ht="15" customHeight="1">
      <c r="A49" s="21"/>
      <c r="B49" s="24"/>
      <c r="C49" s="25"/>
      <c r="D49" s="82"/>
      <c r="E49" s="25"/>
      <c r="F49" s="26"/>
      <c r="G49" s="27"/>
      <c r="H49" s="24"/>
      <c r="I49" s="59"/>
      <c r="J49" s="60"/>
      <c r="K49" s="473" t="s">
        <v>1360</v>
      </c>
      <c r="L49" s="62"/>
    </row>
    <row r="50" spans="1:12" ht="15" customHeight="1">
      <c r="A50" s="21"/>
      <c r="B50" s="28" t="s">
        <v>140</v>
      </c>
      <c r="C50" s="72" t="s">
        <v>649</v>
      </c>
      <c r="D50" s="83"/>
      <c r="E50" s="29"/>
      <c r="F50" s="30"/>
      <c r="G50" s="31"/>
      <c r="H50" s="28" t="s">
        <v>10</v>
      </c>
      <c r="I50" s="66">
        <v>1</v>
      </c>
      <c r="J50" s="75"/>
      <c r="K50" s="474"/>
      <c r="L50" s="69"/>
    </row>
    <row r="51" spans="1:12" ht="15" customHeight="1">
      <c r="B51" s="24"/>
      <c r="C51" s="25"/>
      <c r="D51" s="82"/>
      <c r="E51" s="25"/>
      <c r="F51" s="26"/>
      <c r="G51" s="27"/>
      <c r="H51" s="24"/>
      <c r="I51" s="59"/>
      <c r="J51" s="60"/>
      <c r="K51" s="473" t="s">
        <v>1360</v>
      </c>
      <c r="L51" s="62"/>
    </row>
    <row r="52" spans="1:12" ht="15" customHeight="1">
      <c r="A52" s="21"/>
      <c r="B52" s="28" t="s">
        <v>141</v>
      </c>
      <c r="C52" s="72" t="s">
        <v>1371</v>
      </c>
      <c r="D52" s="83"/>
      <c r="E52" s="29"/>
      <c r="F52" s="30"/>
      <c r="G52" s="31"/>
      <c r="H52" s="28" t="s">
        <v>10</v>
      </c>
      <c r="I52" s="66">
        <v>1</v>
      </c>
      <c r="J52" s="75"/>
      <c r="K52" s="474"/>
      <c r="L52" s="69"/>
    </row>
    <row r="53" spans="1:12" ht="15" customHeight="1">
      <c r="A53" s="21"/>
      <c r="B53" s="24"/>
      <c r="C53" s="25"/>
      <c r="D53" s="82"/>
      <c r="E53" s="25"/>
      <c r="F53" s="26"/>
      <c r="G53" s="27"/>
      <c r="H53" s="24"/>
      <c r="I53" s="59"/>
      <c r="J53" s="60"/>
      <c r="K53" s="473" t="s">
        <v>1360</v>
      </c>
      <c r="L53" s="62"/>
    </row>
    <row r="54" spans="1:12" ht="15" customHeight="1">
      <c r="A54" s="21"/>
      <c r="B54" s="28" t="s">
        <v>142</v>
      </c>
      <c r="C54" s="72" t="s">
        <v>1372</v>
      </c>
      <c r="D54" s="83"/>
      <c r="E54" s="29"/>
      <c r="F54" s="30"/>
      <c r="G54" s="31"/>
      <c r="H54" s="28" t="s">
        <v>10</v>
      </c>
      <c r="I54" s="66">
        <v>1</v>
      </c>
      <c r="J54" s="75"/>
      <c r="K54" s="474"/>
      <c r="L54" s="69"/>
    </row>
    <row r="55" spans="1:12" ht="15" customHeight="1">
      <c r="B55" s="24" t="s">
        <v>1373</v>
      </c>
      <c r="C55" s="25"/>
      <c r="D55" s="82"/>
      <c r="E55" s="25"/>
      <c r="F55" s="26"/>
      <c r="G55" s="27"/>
      <c r="H55" s="24"/>
      <c r="I55" s="59"/>
      <c r="J55" s="60"/>
      <c r="K55" s="475"/>
      <c r="L55" s="62"/>
    </row>
    <row r="56" spans="1:12" ht="15" customHeight="1">
      <c r="A56" s="21"/>
      <c r="B56" s="28" t="s">
        <v>143</v>
      </c>
      <c r="C56" s="72" t="s">
        <v>1374</v>
      </c>
      <c r="D56" s="83"/>
      <c r="E56" s="29"/>
      <c r="F56" s="30"/>
      <c r="G56" s="31"/>
      <c r="H56" s="28" t="s">
        <v>10</v>
      </c>
      <c r="I56" s="66">
        <v>1</v>
      </c>
      <c r="J56" s="75"/>
      <c r="K56" s="476"/>
      <c r="L56" s="69"/>
    </row>
    <row r="57" spans="1:12" ht="15" customHeight="1">
      <c r="A57" s="21"/>
      <c r="B57" s="24" t="s">
        <v>1373</v>
      </c>
      <c r="C57" s="25"/>
      <c r="D57" s="82"/>
      <c r="E57" s="25"/>
      <c r="F57" s="26"/>
      <c r="G57" s="27"/>
      <c r="H57" s="24"/>
      <c r="I57" s="59"/>
      <c r="J57" s="60"/>
      <c r="K57" s="475"/>
      <c r="L57" s="62"/>
    </row>
    <row r="58" spans="1:12" ht="15" customHeight="1">
      <c r="A58" s="21"/>
      <c r="B58" s="28" t="s">
        <v>573</v>
      </c>
      <c r="C58" s="72" t="s">
        <v>1375</v>
      </c>
      <c r="D58" s="83"/>
      <c r="E58" s="29"/>
      <c r="F58" s="30"/>
      <c r="G58" s="31"/>
      <c r="H58" s="28" t="s">
        <v>10</v>
      </c>
      <c r="I58" s="66">
        <v>1</v>
      </c>
      <c r="J58" s="75"/>
      <c r="K58" s="476"/>
      <c r="L58" s="69"/>
    </row>
    <row r="59" spans="1:12" ht="15" customHeight="1">
      <c r="B59" s="24"/>
      <c r="C59" s="25"/>
      <c r="D59" s="82"/>
      <c r="E59" s="25"/>
      <c r="F59" s="26"/>
      <c r="G59" s="27"/>
      <c r="H59" s="24"/>
      <c r="I59" s="59"/>
      <c r="J59" s="60"/>
      <c r="K59" s="61"/>
      <c r="L59" s="62"/>
    </row>
    <row r="60" spans="1:12" ht="15" customHeight="1">
      <c r="A60" s="21"/>
      <c r="B60" s="28"/>
      <c r="C60" s="72"/>
      <c r="D60" s="83"/>
      <c r="E60" s="29"/>
      <c r="F60" s="30"/>
      <c r="G60" s="31"/>
      <c r="H60" s="28"/>
      <c r="I60" s="66"/>
      <c r="J60" s="75"/>
      <c r="K60" s="76"/>
      <c r="L60" s="69"/>
    </row>
    <row r="61" spans="1:12" ht="15" customHeight="1">
      <c r="A61" s="21"/>
      <c r="B61" s="24"/>
      <c r="C61" s="25"/>
      <c r="D61" s="82"/>
      <c r="E61" s="25"/>
      <c r="F61" s="26"/>
      <c r="G61" s="27"/>
      <c r="H61" s="24"/>
      <c r="I61" s="59"/>
      <c r="J61" s="60"/>
      <c r="K61" s="61"/>
      <c r="L61" s="62"/>
    </row>
    <row r="62" spans="1:12" ht="15" customHeight="1">
      <c r="A62" s="21"/>
      <c r="B62" s="28"/>
      <c r="C62" s="72"/>
      <c r="D62" s="83"/>
      <c r="E62" s="29"/>
      <c r="F62" s="30"/>
      <c r="G62" s="31"/>
      <c r="H62" s="28"/>
      <c r="I62" s="66"/>
      <c r="J62" s="75"/>
      <c r="K62" s="76"/>
      <c r="L62" s="69"/>
    </row>
    <row r="63" spans="1:12" ht="15" customHeight="1">
      <c r="B63" s="24"/>
      <c r="C63" s="25"/>
      <c r="D63" s="82"/>
      <c r="E63" s="25"/>
      <c r="F63" s="26"/>
      <c r="G63" s="27"/>
      <c r="H63" s="24"/>
      <c r="I63" s="59"/>
      <c r="J63" s="60"/>
      <c r="K63" s="61"/>
      <c r="L63" s="62"/>
    </row>
    <row r="64" spans="1:12" ht="15" customHeight="1">
      <c r="A64" s="21"/>
      <c r="B64" s="28"/>
      <c r="C64" s="72"/>
      <c r="D64" s="83"/>
      <c r="E64" s="29"/>
      <c r="F64" s="30"/>
      <c r="G64" s="31"/>
      <c r="H64" s="28"/>
      <c r="I64" s="66"/>
      <c r="J64" s="75"/>
      <c r="K64" s="76"/>
      <c r="L64" s="69"/>
    </row>
    <row r="65" spans="1:12" ht="15" customHeight="1">
      <c r="A65" s="21"/>
      <c r="B65" s="24"/>
      <c r="C65" s="25"/>
      <c r="D65" s="82"/>
      <c r="E65" s="25"/>
      <c r="F65" s="26"/>
      <c r="G65" s="27"/>
      <c r="H65" s="24"/>
      <c r="I65" s="77"/>
      <c r="J65" s="78"/>
      <c r="K65" s="61"/>
      <c r="L65" s="62"/>
    </row>
    <row r="66" spans="1:12" ht="15" customHeight="1">
      <c r="A66" s="21"/>
      <c r="B66" s="28"/>
      <c r="C66" s="79" t="s">
        <v>20</v>
      </c>
      <c r="D66" s="84"/>
      <c r="E66" s="29"/>
      <c r="F66" s="30"/>
      <c r="G66" s="31"/>
      <c r="H66" s="28"/>
      <c r="I66" s="80"/>
      <c r="J66" s="81"/>
      <c r="K66" s="76"/>
      <c r="L66" s="69"/>
    </row>
  </sheetData>
  <mergeCells count="30">
    <mergeCell ref="K57:K58"/>
    <mergeCell ref="K35:K36"/>
    <mergeCell ref="K37:K38"/>
    <mergeCell ref="K39:K40"/>
    <mergeCell ref="K41:K42"/>
    <mergeCell ref="K43:K44"/>
    <mergeCell ref="K45:K46"/>
    <mergeCell ref="K47:K48"/>
    <mergeCell ref="K49:K50"/>
    <mergeCell ref="K51:K52"/>
    <mergeCell ref="K53:K54"/>
    <mergeCell ref="K55:K56"/>
    <mergeCell ref="K31:K32"/>
    <mergeCell ref="I1:I2"/>
    <mergeCell ref="J1:J2"/>
    <mergeCell ref="K1:K2"/>
    <mergeCell ref="L1:L2"/>
    <mergeCell ref="K13:K14"/>
    <mergeCell ref="K15:K16"/>
    <mergeCell ref="K19:K20"/>
    <mergeCell ref="K23:K24"/>
    <mergeCell ref="K25:K26"/>
    <mergeCell ref="K27:K28"/>
    <mergeCell ref="K29:K30"/>
    <mergeCell ref="H1:H2"/>
    <mergeCell ref="B1:B2"/>
    <mergeCell ref="C1:C2"/>
    <mergeCell ref="D1:D2"/>
    <mergeCell ref="E1:E2"/>
    <mergeCell ref="G1:G2"/>
  </mergeCells>
  <phoneticPr fontId="2"/>
  <conditionalFormatting sqref="A3:A6">
    <cfRule type="cellIs" dxfId="82" priority="1" stopIfTrue="1" operator="between">
      <formula>0.9999</formula>
      <formula>1.0001</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1" manualBreakCount="1">
    <brk id="34" min="1" max="11"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D5513-65C9-41E9-9BC2-00D4E9D11A92}">
  <sheetPr>
    <tabColor rgb="FFFFFF00"/>
  </sheetPr>
  <dimension ref="A1:P98"/>
  <sheetViews>
    <sheetView showGridLines="0" showZeros="0" view="pageBreakPreview" zoomScale="90" zoomScaleNormal="80" zoomScaleSheetLayoutView="90" workbookViewId="0">
      <pane ySplit="4" topLeftCell="A5" activePane="bottomLeft" state="frozenSplit"/>
      <selection activeCell="H32" sqref="H32"/>
      <selection pane="bottomLeft" activeCell="Q32" sqref="Q3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7.62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64</v>
      </c>
      <c r="C4" s="85" t="s">
        <v>1376</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1377</v>
      </c>
      <c r="D8" s="83"/>
      <c r="E8" s="29"/>
      <c r="F8" s="30"/>
      <c r="G8" s="31"/>
      <c r="H8" s="28"/>
      <c r="I8" s="66"/>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1378</v>
      </c>
      <c r="D10" s="83"/>
      <c r="E10" s="29"/>
      <c r="F10" s="30"/>
      <c r="G10" s="31"/>
      <c r="H10" s="28" t="s">
        <v>895</v>
      </c>
      <c r="I10" s="66">
        <v>1</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1379</v>
      </c>
      <c r="D12" s="83"/>
      <c r="E12" s="29"/>
      <c r="F12" s="30"/>
      <c r="G12" s="31"/>
      <c r="H12" s="28" t="s">
        <v>895</v>
      </c>
      <c r="I12" s="66">
        <v>6</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1380</v>
      </c>
      <c r="D14" s="83"/>
      <c r="E14" s="29"/>
      <c r="F14" s="30"/>
      <c r="G14" s="31"/>
      <c r="H14" s="28" t="s">
        <v>562</v>
      </c>
      <c r="I14" s="66">
        <v>6</v>
      </c>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1381</v>
      </c>
      <c r="D16" s="83"/>
      <c r="E16" s="29" t="s">
        <v>1382</v>
      </c>
      <c r="F16" s="30"/>
      <c r="G16" s="31"/>
      <c r="H16" s="28" t="s">
        <v>562</v>
      </c>
      <c r="I16" s="66">
        <v>1</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1383</v>
      </c>
      <c r="D18" s="83"/>
      <c r="E18" s="29"/>
      <c r="F18" s="30"/>
      <c r="G18" s="31"/>
      <c r="H18" s="28" t="s">
        <v>562</v>
      </c>
      <c r="I18" s="66">
        <v>10</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1384</v>
      </c>
      <c r="D20" s="83"/>
      <c r="E20" s="29"/>
      <c r="F20" s="30"/>
      <c r="G20" s="31"/>
      <c r="H20" s="28" t="s">
        <v>562</v>
      </c>
      <c r="I20" s="66">
        <v>1</v>
      </c>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1385</v>
      </c>
      <c r="D22" s="83"/>
      <c r="E22" s="29"/>
      <c r="F22" s="30"/>
      <c r="G22" s="31"/>
      <c r="H22" s="28" t="s">
        <v>562</v>
      </c>
      <c r="I22" s="66">
        <v>8</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1386</v>
      </c>
      <c r="D24" s="83"/>
      <c r="E24" s="29"/>
      <c r="F24" s="30"/>
      <c r="G24" s="31"/>
      <c r="H24" s="28"/>
      <c r="I24" s="66"/>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t="s">
        <v>1387</v>
      </c>
      <c r="D26" s="83"/>
      <c r="E26" s="29"/>
      <c r="F26" s="30"/>
      <c r="G26" s="31"/>
      <c r="H26" s="28" t="s">
        <v>271</v>
      </c>
      <c r="I26" s="66">
        <v>1</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1387</v>
      </c>
      <c r="D28" s="83"/>
      <c r="E28" s="29" t="s">
        <v>1388</v>
      </c>
      <c r="F28" s="30"/>
      <c r="G28" s="31"/>
      <c r="H28" s="28" t="s">
        <v>271</v>
      </c>
      <c r="I28" s="66">
        <v>1</v>
      </c>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72" t="s">
        <v>1389</v>
      </c>
      <c r="D30" s="83"/>
      <c r="E30" s="29" t="s">
        <v>1390</v>
      </c>
      <c r="F30" s="30"/>
      <c r="G30" s="31"/>
      <c r="H30" s="28" t="s">
        <v>271</v>
      </c>
      <c r="I30" s="66">
        <v>1</v>
      </c>
      <c r="J30" s="67"/>
      <c r="K30" s="68"/>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72" t="s">
        <v>1391</v>
      </c>
      <c r="D32" s="83"/>
      <c r="E32" s="29" t="s">
        <v>1392</v>
      </c>
      <c r="F32" s="30"/>
      <c r="G32" s="31"/>
      <c r="H32" s="28" t="s">
        <v>895</v>
      </c>
      <c r="I32" s="66">
        <v>1</v>
      </c>
      <c r="J32" s="67"/>
      <c r="K32" s="68"/>
      <c r="L32" s="200"/>
      <c r="M32" s="374"/>
    </row>
    <row r="33" spans="1:13" ht="15" customHeight="1">
      <c r="A33" s="52"/>
      <c r="B33" s="24"/>
      <c r="C33" s="25"/>
      <c r="D33" s="82"/>
      <c r="E33" s="25"/>
      <c r="F33" s="26"/>
      <c r="G33" s="27"/>
      <c r="H33" s="24"/>
      <c r="I33" s="59"/>
      <c r="J33" s="138"/>
      <c r="K33" s="61"/>
      <c r="L33" s="62"/>
      <c r="M33" s="374"/>
    </row>
    <row r="34" spans="1:13" ht="15" customHeight="1">
      <c r="A34" s="53"/>
      <c r="B34" s="28"/>
      <c r="C34" s="72" t="s">
        <v>1391</v>
      </c>
      <c r="D34" s="83"/>
      <c r="E34" s="29" t="s">
        <v>1393</v>
      </c>
      <c r="F34" s="30"/>
      <c r="G34" s="31"/>
      <c r="H34" s="28" t="s">
        <v>895</v>
      </c>
      <c r="I34" s="66">
        <v>1</v>
      </c>
      <c r="J34" s="67"/>
      <c r="K34" s="68"/>
      <c r="L34" s="200"/>
      <c r="M34" s="374"/>
    </row>
    <row r="35" spans="1:13" ht="15" customHeight="1">
      <c r="A35" s="52"/>
      <c r="B35" s="24"/>
      <c r="C35" s="25"/>
      <c r="D35" s="26"/>
      <c r="E35" s="25"/>
      <c r="F35" s="26"/>
      <c r="G35" s="27"/>
      <c r="H35" s="24"/>
      <c r="I35" s="59"/>
      <c r="J35" s="138"/>
      <c r="K35" s="61"/>
      <c r="L35" s="62"/>
      <c r="M35" s="374"/>
    </row>
    <row r="36" spans="1:13" ht="15" customHeight="1">
      <c r="A36" s="53"/>
      <c r="B36" s="28"/>
      <c r="C36" s="72" t="s">
        <v>1394</v>
      </c>
      <c r="D36" s="30"/>
      <c r="E36" s="29"/>
      <c r="F36" s="30"/>
      <c r="G36" s="31"/>
      <c r="H36" s="28"/>
      <c r="I36" s="66"/>
      <c r="J36" s="67"/>
      <c r="K36" s="68"/>
      <c r="L36" s="200"/>
      <c r="M36" s="374"/>
    </row>
    <row r="37" spans="1:13" ht="15" customHeight="1">
      <c r="A37" s="52"/>
      <c r="B37" s="24"/>
      <c r="C37" s="25"/>
      <c r="D37" s="82"/>
      <c r="E37" s="25"/>
      <c r="F37" s="26"/>
      <c r="G37" s="27"/>
      <c r="H37" s="24"/>
      <c r="I37" s="59"/>
      <c r="J37" s="138"/>
      <c r="K37" s="61"/>
      <c r="L37" s="62"/>
      <c r="M37" s="374"/>
    </row>
    <row r="38" spans="1:13" ht="15" customHeight="1">
      <c r="A38" s="53"/>
      <c r="B38" s="28"/>
      <c r="C38" s="72" t="s">
        <v>1395</v>
      </c>
      <c r="D38" s="83"/>
      <c r="E38" s="29" t="s">
        <v>1396</v>
      </c>
      <c r="F38" s="30"/>
      <c r="G38" s="31"/>
      <c r="H38" s="28" t="s">
        <v>271</v>
      </c>
      <c r="I38" s="66">
        <v>1</v>
      </c>
      <c r="J38" s="67"/>
      <c r="K38" s="68"/>
      <c r="L38" s="200"/>
      <c r="M38" s="374"/>
    </row>
    <row r="39" spans="1:13" ht="15" customHeight="1">
      <c r="A39" s="52"/>
      <c r="B39" s="55"/>
      <c r="C39" s="25"/>
      <c r="D39" s="82"/>
      <c r="E39" s="25"/>
      <c r="F39" s="26"/>
      <c r="G39" s="27"/>
      <c r="H39" s="24"/>
      <c r="I39" s="59"/>
      <c r="J39" s="138"/>
      <c r="K39" s="61"/>
      <c r="L39" s="62"/>
      <c r="M39" s="374"/>
    </row>
    <row r="40" spans="1:13" ht="15" customHeight="1">
      <c r="A40" s="53"/>
      <c r="B40" s="63"/>
      <c r="C40" s="72" t="s">
        <v>1395</v>
      </c>
      <c r="D40" s="83"/>
      <c r="E40" s="29" t="s">
        <v>1397</v>
      </c>
      <c r="F40" s="30"/>
      <c r="G40" s="31"/>
      <c r="H40" s="28" t="s">
        <v>271</v>
      </c>
      <c r="I40" s="66">
        <v>1</v>
      </c>
      <c r="J40" s="67"/>
      <c r="K40" s="68"/>
      <c r="L40" s="200"/>
      <c r="M40" s="374"/>
    </row>
    <row r="41" spans="1:13" ht="15" customHeight="1">
      <c r="A41" s="52"/>
      <c r="B41" s="24"/>
      <c r="C41" s="25"/>
      <c r="D41" s="82"/>
      <c r="E41" s="25"/>
      <c r="F41" s="26"/>
      <c r="G41" s="27"/>
      <c r="H41" s="24"/>
      <c r="I41" s="59"/>
      <c r="J41" s="138"/>
      <c r="K41" s="61"/>
      <c r="L41" s="62"/>
      <c r="M41" s="374"/>
    </row>
    <row r="42" spans="1:13" ht="15" customHeight="1">
      <c r="A42" s="53"/>
      <c r="B42" s="28"/>
      <c r="C42" s="72" t="s">
        <v>1395</v>
      </c>
      <c r="D42" s="83"/>
      <c r="E42" s="29" t="s">
        <v>1398</v>
      </c>
      <c r="F42" s="30"/>
      <c r="G42" s="31"/>
      <c r="H42" s="28" t="s">
        <v>271</v>
      </c>
      <c r="I42" s="66">
        <v>1</v>
      </c>
      <c r="J42" s="67"/>
      <c r="K42" s="68"/>
      <c r="L42" s="200"/>
      <c r="M42" s="374"/>
    </row>
    <row r="43" spans="1:13" ht="15" customHeight="1">
      <c r="A43" s="52"/>
      <c r="B43" s="24"/>
      <c r="C43" s="25"/>
      <c r="D43" s="82"/>
      <c r="E43" s="25"/>
      <c r="F43" s="26"/>
      <c r="G43" s="27"/>
      <c r="H43" s="24"/>
      <c r="I43" s="59"/>
      <c r="J43" s="138"/>
      <c r="K43" s="61"/>
      <c r="L43" s="62"/>
      <c r="M43" s="374"/>
    </row>
    <row r="44" spans="1:13" ht="15" customHeight="1">
      <c r="A44" s="53"/>
      <c r="B44" s="28"/>
      <c r="C44" s="72" t="s">
        <v>1395</v>
      </c>
      <c r="D44" s="83"/>
      <c r="E44" s="29" t="s">
        <v>1399</v>
      </c>
      <c r="F44" s="30"/>
      <c r="G44" s="31"/>
      <c r="H44" s="28" t="s">
        <v>271</v>
      </c>
      <c r="I44" s="66">
        <v>2</v>
      </c>
      <c r="J44" s="67"/>
      <c r="K44" s="68"/>
      <c r="L44" s="200"/>
      <c r="M44" s="374"/>
    </row>
    <row r="45" spans="1:13" ht="15" customHeight="1">
      <c r="A45" s="52"/>
      <c r="B45" s="24"/>
      <c r="C45" s="25"/>
      <c r="D45" s="82"/>
      <c r="E45" s="25"/>
      <c r="F45" s="26"/>
      <c r="G45" s="27"/>
      <c r="H45" s="24"/>
      <c r="I45" s="59"/>
      <c r="J45" s="138"/>
      <c r="K45" s="61"/>
      <c r="L45" s="62"/>
      <c r="M45" s="374"/>
    </row>
    <row r="46" spans="1:13" ht="15" customHeight="1">
      <c r="A46" s="53"/>
      <c r="B46" s="28"/>
      <c r="C46" s="72" t="s">
        <v>1395</v>
      </c>
      <c r="D46" s="83"/>
      <c r="E46" s="29" t="s">
        <v>1400</v>
      </c>
      <c r="F46" s="30"/>
      <c r="G46" s="31"/>
      <c r="H46" s="28" t="s">
        <v>271</v>
      </c>
      <c r="I46" s="66">
        <v>1</v>
      </c>
      <c r="J46" s="67"/>
      <c r="K46" s="68"/>
      <c r="L46" s="200"/>
      <c r="M46" s="374"/>
    </row>
    <row r="47" spans="1:13" ht="15" customHeight="1">
      <c r="A47" s="52"/>
      <c r="B47" s="24"/>
      <c r="C47" s="25"/>
      <c r="D47" s="82"/>
      <c r="E47" s="25"/>
      <c r="F47" s="26"/>
      <c r="G47" s="27"/>
      <c r="H47" s="24"/>
      <c r="I47" s="59"/>
      <c r="J47" s="138"/>
      <c r="K47" s="61"/>
      <c r="L47" s="62"/>
      <c r="M47" s="374"/>
    </row>
    <row r="48" spans="1:13" ht="15" customHeight="1">
      <c r="A48" s="53"/>
      <c r="B48" s="28"/>
      <c r="C48" s="72" t="s">
        <v>1395</v>
      </c>
      <c r="D48" s="83"/>
      <c r="E48" s="29" t="s">
        <v>1401</v>
      </c>
      <c r="F48" s="30"/>
      <c r="G48" s="31"/>
      <c r="H48" s="28" t="s">
        <v>271</v>
      </c>
      <c r="I48" s="66">
        <v>1</v>
      </c>
      <c r="J48" s="67"/>
      <c r="K48" s="68"/>
      <c r="L48" s="200"/>
      <c r="M48" s="374"/>
    </row>
    <row r="49" spans="1:13" ht="15" customHeight="1">
      <c r="A49" s="52"/>
      <c r="B49" s="24"/>
      <c r="C49" s="25"/>
      <c r="D49" s="82"/>
      <c r="E49" s="25"/>
      <c r="F49" s="26"/>
      <c r="G49" s="27"/>
      <c r="H49" s="24"/>
      <c r="I49" s="59"/>
      <c r="J49" s="138"/>
      <c r="K49" s="61"/>
      <c r="L49" s="62"/>
      <c r="M49" s="374"/>
    </row>
    <row r="50" spans="1:13" ht="15" customHeight="1">
      <c r="A50" s="53"/>
      <c r="B50" s="28"/>
      <c r="C50" s="72" t="s">
        <v>1395</v>
      </c>
      <c r="D50" s="83"/>
      <c r="E50" s="29" t="s">
        <v>1402</v>
      </c>
      <c r="F50" s="30"/>
      <c r="G50" s="31"/>
      <c r="H50" s="28" t="s">
        <v>271</v>
      </c>
      <c r="I50" s="66">
        <v>3</v>
      </c>
      <c r="J50" s="67"/>
      <c r="K50" s="68"/>
      <c r="L50" s="200"/>
      <c r="M50" s="374"/>
    </row>
    <row r="51" spans="1:13" ht="15" customHeight="1">
      <c r="A51" s="52"/>
      <c r="B51" s="24"/>
      <c r="C51" s="25"/>
      <c r="D51" s="82"/>
      <c r="E51" s="25"/>
      <c r="F51" s="26"/>
      <c r="G51" s="27"/>
      <c r="H51" s="24"/>
      <c r="I51" s="59"/>
      <c r="J51" s="138"/>
      <c r="K51" s="61"/>
      <c r="L51" s="62"/>
      <c r="M51" s="374"/>
    </row>
    <row r="52" spans="1:13" ht="15" customHeight="1">
      <c r="A52" s="53"/>
      <c r="B52" s="28"/>
      <c r="C52" s="72" t="s">
        <v>1395</v>
      </c>
      <c r="D52" s="83"/>
      <c r="E52" s="29" t="s">
        <v>1403</v>
      </c>
      <c r="F52" s="30"/>
      <c r="G52" s="31"/>
      <c r="H52" s="28" t="s">
        <v>271</v>
      </c>
      <c r="I52" s="66">
        <v>4</v>
      </c>
      <c r="J52" s="67"/>
      <c r="K52" s="68"/>
      <c r="L52" s="200"/>
      <c r="M52" s="374"/>
    </row>
    <row r="53" spans="1:13" ht="15" customHeight="1">
      <c r="A53" s="52"/>
      <c r="B53" s="24"/>
      <c r="C53" s="25"/>
      <c r="D53" s="82"/>
      <c r="E53" s="25"/>
      <c r="F53" s="26"/>
      <c r="G53" s="27"/>
      <c r="H53" s="24"/>
      <c r="I53" s="59"/>
      <c r="J53" s="138"/>
      <c r="K53" s="61"/>
      <c r="L53" s="62"/>
      <c r="M53" s="374"/>
    </row>
    <row r="54" spans="1:13" ht="15" customHeight="1">
      <c r="A54" s="53"/>
      <c r="B54" s="28"/>
      <c r="C54" s="72" t="s">
        <v>1395</v>
      </c>
      <c r="D54" s="83"/>
      <c r="E54" s="29" t="s">
        <v>1404</v>
      </c>
      <c r="F54" s="30"/>
      <c r="G54" s="31"/>
      <c r="H54" s="28" t="s">
        <v>271</v>
      </c>
      <c r="I54" s="66">
        <v>5</v>
      </c>
      <c r="J54" s="67"/>
      <c r="K54" s="68"/>
      <c r="L54" s="200"/>
      <c r="M54" s="374"/>
    </row>
    <row r="55" spans="1:13" ht="15" customHeight="1">
      <c r="A55" s="52"/>
      <c r="B55" s="24"/>
      <c r="C55" s="25"/>
      <c r="D55" s="82"/>
      <c r="E55" s="25"/>
      <c r="F55" s="26"/>
      <c r="G55" s="27"/>
      <c r="H55" s="24"/>
      <c r="I55" s="59"/>
      <c r="J55" s="138"/>
      <c r="K55" s="61"/>
      <c r="L55" s="62"/>
      <c r="M55" s="374"/>
    </row>
    <row r="56" spans="1:13" ht="15" customHeight="1">
      <c r="A56" s="53"/>
      <c r="B56" s="28"/>
      <c r="C56" s="72" t="s">
        <v>1395</v>
      </c>
      <c r="D56" s="83"/>
      <c r="E56" s="29" t="s">
        <v>1405</v>
      </c>
      <c r="F56" s="30"/>
      <c r="G56" s="31"/>
      <c r="H56" s="28" t="s">
        <v>271</v>
      </c>
      <c r="I56" s="66">
        <v>3</v>
      </c>
      <c r="J56" s="67"/>
      <c r="K56" s="68"/>
      <c r="L56" s="200"/>
      <c r="M56" s="374"/>
    </row>
    <row r="57" spans="1:13" ht="15" customHeight="1">
      <c r="A57" s="52"/>
      <c r="B57" s="24"/>
      <c r="C57" s="25"/>
      <c r="D57" s="82"/>
      <c r="E57" s="25"/>
      <c r="F57" s="26"/>
      <c r="G57" s="27"/>
      <c r="H57" s="24"/>
      <c r="I57" s="59"/>
      <c r="J57" s="138"/>
      <c r="K57" s="61"/>
      <c r="L57" s="62"/>
      <c r="M57" s="374"/>
    </row>
    <row r="58" spans="1:13" ht="15" customHeight="1">
      <c r="A58" s="53"/>
      <c r="B58" s="28"/>
      <c r="C58" s="72" t="s">
        <v>1395</v>
      </c>
      <c r="D58" s="83"/>
      <c r="E58" s="29" t="s">
        <v>1406</v>
      </c>
      <c r="F58" s="30"/>
      <c r="G58" s="31"/>
      <c r="H58" s="28" t="s">
        <v>271</v>
      </c>
      <c r="I58" s="66">
        <v>1</v>
      </c>
      <c r="J58" s="67"/>
      <c r="K58" s="68"/>
      <c r="L58" s="200"/>
      <c r="M58" s="374"/>
    </row>
    <row r="59" spans="1:13" ht="15" customHeight="1">
      <c r="A59" s="52"/>
      <c r="B59" s="24"/>
      <c r="C59" s="25"/>
      <c r="D59" s="82"/>
      <c r="E59" s="25"/>
      <c r="F59" s="26"/>
      <c r="G59" s="27"/>
      <c r="H59" s="24"/>
      <c r="I59" s="59"/>
      <c r="J59" s="138"/>
      <c r="K59" s="61"/>
      <c r="L59" s="62"/>
      <c r="M59" s="374"/>
    </row>
    <row r="60" spans="1:13" ht="15" customHeight="1">
      <c r="A60" s="53"/>
      <c r="B60" s="28"/>
      <c r="C60" s="72" t="s">
        <v>1395</v>
      </c>
      <c r="D60" s="83"/>
      <c r="E60" s="29" t="s">
        <v>1407</v>
      </c>
      <c r="F60" s="30"/>
      <c r="G60" s="31"/>
      <c r="H60" s="28" t="s">
        <v>271</v>
      </c>
      <c r="I60" s="66">
        <v>1</v>
      </c>
      <c r="J60" s="67"/>
      <c r="K60" s="68"/>
      <c r="L60" s="200"/>
      <c r="M60" s="374"/>
    </row>
    <row r="61" spans="1:13" ht="15" customHeight="1">
      <c r="A61" s="52"/>
      <c r="B61" s="24"/>
      <c r="C61" s="25"/>
      <c r="D61" s="82"/>
      <c r="E61" s="25"/>
      <c r="F61" s="26"/>
      <c r="G61" s="27"/>
      <c r="H61" s="24"/>
      <c r="I61" s="59"/>
      <c r="J61" s="138"/>
      <c r="K61" s="61"/>
      <c r="L61" s="62"/>
      <c r="M61" s="374"/>
    </row>
    <row r="62" spans="1:13" ht="15" customHeight="1">
      <c r="A62" s="53"/>
      <c r="B62" s="28"/>
      <c r="C62" s="72" t="s">
        <v>1408</v>
      </c>
      <c r="D62" s="83"/>
      <c r="E62" s="29" t="s">
        <v>1409</v>
      </c>
      <c r="F62" s="30"/>
      <c r="G62" s="31"/>
      <c r="H62" s="28" t="s">
        <v>271</v>
      </c>
      <c r="I62" s="66">
        <v>1</v>
      </c>
      <c r="J62" s="67"/>
      <c r="K62" s="68"/>
      <c r="L62" s="200"/>
      <c r="M62" s="374"/>
    </row>
    <row r="63" spans="1:13" ht="15" customHeight="1">
      <c r="A63" s="52"/>
      <c r="B63" s="24"/>
      <c r="C63" s="25"/>
      <c r="D63" s="82"/>
      <c r="E63" s="25"/>
      <c r="F63" s="26"/>
      <c r="G63" s="27"/>
      <c r="H63" s="24"/>
      <c r="I63" s="59"/>
      <c r="J63" s="138"/>
      <c r="K63" s="61"/>
      <c r="L63" s="62"/>
      <c r="M63" s="374"/>
    </row>
    <row r="64" spans="1:13" ht="15" customHeight="1">
      <c r="A64" s="53"/>
      <c r="B64" s="28"/>
      <c r="C64" s="72" t="s">
        <v>1408</v>
      </c>
      <c r="D64" s="83"/>
      <c r="E64" s="29" t="s">
        <v>1403</v>
      </c>
      <c r="F64" s="30"/>
      <c r="G64" s="31"/>
      <c r="H64" s="28" t="s">
        <v>271</v>
      </c>
      <c r="I64" s="66">
        <v>4</v>
      </c>
      <c r="J64" s="67"/>
      <c r="K64" s="68"/>
      <c r="L64" s="200"/>
      <c r="M64" s="374"/>
    </row>
    <row r="65" spans="1:13" ht="15" customHeight="1">
      <c r="A65" s="52"/>
      <c r="B65" s="24"/>
      <c r="C65" s="25"/>
      <c r="D65" s="82"/>
      <c r="E65" s="25"/>
      <c r="F65" s="26"/>
      <c r="G65" s="27"/>
      <c r="H65" s="24"/>
      <c r="I65" s="59"/>
      <c r="J65" s="138"/>
      <c r="K65" s="61"/>
      <c r="L65" s="62"/>
      <c r="M65" s="374"/>
    </row>
    <row r="66" spans="1:13" ht="15" customHeight="1">
      <c r="A66" s="53"/>
      <c r="B66" s="28"/>
      <c r="C66" s="72" t="s">
        <v>1408</v>
      </c>
      <c r="D66" s="83"/>
      <c r="E66" s="29"/>
      <c r="F66" s="30"/>
      <c r="G66" s="31"/>
      <c r="H66" s="28" t="s">
        <v>271</v>
      </c>
      <c r="I66" s="66">
        <v>9</v>
      </c>
      <c r="J66" s="67"/>
      <c r="K66" s="68"/>
      <c r="L66" s="200"/>
      <c r="M66" s="374"/>
    </row>
    <row r="67" spans="1:13" ht="15" customHeight="1">
      <c r="A67" s="52"/>
      <c r="B67" s="24"/>
      <c r="C67" s="25"/>
      <c r="D67" s="82"/>
      <c r="E67" s="25"/>
      <c r="F67" s="26"/>
      <c r="G67" s="27"/>
      <c r="H67" s="24"/>
      <c r="I67" s="59"/>
      <c r="J67" s="138"/>
      <c r="K67" s="61"/>
      <c r="L67" s="62"/>
      <c r="M67" s="374"/>
    </row>
    <row r="68" spans="1:13" ht="15" customHeight="1">
      <c r="A68" s="53"/>
      <c r="B68" s="28"/>
      <c r="C68" s="72" t="s">
        <v>1410</v>
      </c>
      <c r="D68" s="83"/>
      <c r="E68" s="29"/>
      <c r="F68" s="30"/>
      <c r="G68" s="31"/>
      <c r="H68" s="28" t="s">
        <v>310</v>
      </c>
      <c r="I68" s="66">
        <v>2.6</v>
      </c>
      <c r="J68" s="67"/>
      <c r="K68" s="68"/>
      <c r="L68" s="200"/>
      <c r="M68" s="374"/>
    </row>
    <row r="69" spans="1:13" ht="15" customHeight="1">
      <c r="A69" s="52"/>
      <c r="B69" s="24"/>
      <c r="C69" s="25"/>
      <c r="D69" s="82"/>
      <c r="E69" s="25"/>
      <c r="F69" s="26"/>
      <c r="G69" s="27"/>
      <c r="H69" s="24"/>
      <c r="I69" s="59"/>
      <c r="J69" s="138"/>
      <c r="K69" s="61"/>
      <c r="L69" s="62"/>
      <c r="M69" s="374"/>
    </row>
    <row r="70" spans="1:13" ht="15" customHeight="1">
      <c r="A70" s="53"/>
      <c r="B70" s="28"/>
      <c r="C70" s="72" t="s">
        <v>1411</v>
      </c>
      <c r="D70" s="83"/>
      <c r="E70" s="29"/>
      <c r="F70" s="30"/>
      <c r="G70" s="31"/>
      <c r="H70" s="28" t="s">
        <v>59</v>
      </c>
      <c r="I70" s="66">
        <v>1</v>
      </c>
      <c r="J70" s="67"/>
      <c r="K70" s="67"/>
      <c r="L70" s="200"/>
      <c r="M70" s="374"/>
    </row>
    <row r="71" spans="1:13" ht="15" customHeight="1">
      <c r="A71" s="52"/>
      <c r="B71" s="24"/>
      <c r="C71" s="25"/>
      <c r="D71" s="82"/>
      <c r="E71" s="25"/>
      <c r="F71" s="26"/>
      <c r="G71" s="27"/>
      <c r="H71" s="24"/>
      <c r="I71" s="59"/>
      <c r="J71" s="138"/>
      <c r="K71" s="61"/>
      <c r="L71" s="62"/>
      <c r="M71" s="374"/>
    </row>
    <row r="72" spans="1:13" ht="15" customHeight="1">
      <c r="A72" s="53"/>
      <c r="B72" s="28"/>
      <c r="C72" s="72" t="s">
        <v>1412</v>
      </c>
      <c r="D72" s="83"/>
      <c r="E72" s="29"/>
      <c r="F72" s="30"/>
      <c r="G72" s="31"/>
      <c r="H72" s="28"/>
      <c r="I72" s="66"/>
      <c r="J72" s="67"/>
      <c r="K72" s="68"/>
      <c r="L72" s="200"/>
      <c r="M72" s="374"/>
    </row>
    <row r="73" spans="1:13" ht="15" customHeight="1">
      <c r="A73" s="52"/>
      <c r="B73" s="24"/>
      <c r="C73" s="25"/>
      <c r="D73" s="82"/>
      <c r="E73" s="25"/>
      <c r="F73" s="26"/>
      <c r="G73" s="27"/>
      <c r="H73" s="24"/>
      <c r="I73" s="59"/>
      <c r="J73" s="138"/>
      <c r="K73" s="61"/>
      <c r="L73" s="62"/>
      <c r="M73" s="374"/>
    </row>
    <row r="74" spans="1:13" ht="15" customHeight="1">
      <c r="A74" s="53"/>
      <c r="B74" s="28"/>
      <c r="C74" s="72" t="s">
        <v>1413</v>
      </c>
      <c r="D74" s="83"/>
      <c r="E74" s="29"/>
      <c r="F74" s="30"/>
      <c r="G74" s="31"/>
      <c r="H74" s="28" t="s">
        <v>271</v>
      </c>
      <c r="I74" s="66">
        <v>7</v>
      </c>
      <c r="J74" s="67"/>
      <c r="K74" s="68"/>
      <c r="L74" s="200"/>
      <c r="M74" s="374"/>
    </row>
    <row r="75" spans="1:13" ht="15" customHeight="1">
      <c r="A75" s="52"/>
      <c r="B75" s="24"/>
      <c r="C75" s="25"/>
      <c r="D75" s="82"/>
      <c r="E75" s="25"/>
      <c r="F75" s="26"/>
      <c r="G75" s="27"/>
      <c r="H75" s="24"/>
      <c r="I75" s="59"/>
      <c r="J75" s="138"/>
      <c r="K75" s="61"/>
      <c r="L75" s="62"/>
      <c r="M75" s="374"/>
    </row>
    <row r="76" spans="1:13" ht="15" customHeight="1">
      <c r="A76" s="53"/>
      <c r="B76" s="28"/>
      <c r="C76" s="72" t="s">
        <v>1414</v>
      </c>
      <c r="D76" s="83"/>
      <c r="E76" s="29"/>
      <c r="F76" s="30"/>
      <c r="G76" s="31"/>
      <c r="H76" s="28" t="s">
        <v>271</v>
      </c>
      <c r="I76" s="66">
        <v>9</v>
      </c>
      <c r="J76" s="67"/>
      <c r="K76" s="68"/>
      <c r="L76" s="200"/>
      <c r="M76" s="374"/>
    </row>
    <row r="77" spans="1:13" ht="15" customHeight="1">
      <c r="A77" s="52"/>
      <c r="B77" s="24"/>
      <c r="C77" s="25"/>
      <c r="D77" s="82"/>
      <c r="E77" s="25"/>
      <c r="F77" s="26"/>
      <c r="G77" s="27"/>
      <c r="H77" s="24"/>
      <c r="I77" s="59"/>
      <c r="J77" s="138"/>
      <c r="K77" s="61"/>
      <c r="L77" s="62"/>
      <c r="M77" s="374"/>
    </row>
    <row r="78" spans="1:13" ht="15" customHeight="1">
      <c r="A78" s="53"/>
      <c r="B78" s="28"/>
      <c r="C78" s="72" t="s">
        <v>1415</v>
      </c>
      <c r="D78" s="83"/>
      <c r="E78" s="29"/>
      <c r="F78" s="30"/>
      <c r="G78" s="31"/>
      <c r="H78" s="28" t="s">
        <v>271</v>
      </c>
      <c r="I78" s="66">
        <v>2</v>
      </c>
      <c r="J78" s="67"/>
      <c r="K78" s="68"/>
      <c r="L78" s="200"/>
      <c r="M78" s="374"/>
    </row>
    <row r="79" spans="1:13" ht="15" customHeight="1">
      <c r="A79" s="52"/>
      <c r="B79" s="24"/>
      <c r="C79" s="25"/>
      <c r="D79" s="82"/>
      <c r="E79" s="25"/>
      <c r="F79" s="26"/>
      <c r="G79" s="27"/>
      <c r="H79" s="24"/>
      <c r="I79" s="59"/>
      <c r="J79" s="138"/>
      <c r="K79" s="61"/>
      <c r="L79" s="62"/>
      <c r="M79" s="374"/>
    </row>
    <row r="80" spans="1:13" ht="15" customHeight="1">
      <c r="A80" s="53"/>
      <c r="B80" s="28"/>
      <c r="C80" s="72"/>
      <c r="D80" s="83"/>
      <c r="E80" s="29"/>
      <c r="F80" s="30"/>
      <c r="G80" s="31"/>
      <c r="H80" s="28"/>
      <c r="I80" s="66"/>
      <c r="J80" s="67"/>
      <c r="K80" s="68"/>
      <c r="L80" s="69"/>
      <c r="M80" s="374"/>
    </row>
    <row r="81" spans="1:13" ht="15" customHeight="1">
      <c r="A81" s="52"/>
      <c r="B81" s="24"/>
      <c r="C81" s="25"/>
      <c r="D81" s="82"/>
      <c r="E81" s="25"/>
      <c r="F81" s="26"/>
      <c r="G81" s="27"/>
      <c r="H81" s="24"/>
      <c r="I81" s="59"/>
      <c r="J81" s="138"/>
      <c r="K81" s="61"/>
      <c r="L81" s="62"/>
      <c r="M81" s="374"/>
    </row>
    <row r="82" spans="1:13" ht="15" customHeight="1">
      <c r="A82" s="53"/>
      <c r="B82" s="28"/>
      <c r="C82" s="72"/>
      <c r="D82" s="83"/>
      <c r="E82" s="29"/>
      <c r="F82" s="30"/>
      <c r="G82" s="31"/>
      <c r="H82" s="28"/>
      <c r="I82" s="66"/>
      <c r="J82" s="67"/>
      <c r="K82" s="68"/>
      <c r="L82" s="69"/>
      <c r="M82" s="374"/>
    </row>
    <row r="83" spans="1:13" ht="15" customHeight="1">
      <c r="A83" s="52"/>
      <c r="B83" s="24"/>
      <c r="C83" s="25"/>
      <c r="D83" s="82"/>
      <c r="E83" s="25"/>
      <c r="F83" s="26"/>
      <c r="G83" s="27"/>
      <c r="H83" s="24"/>
      <c r="I83" s="59"/>
      <c r="J83" s="138"/>
      <c r="K83" s="61"/>
      <c r="L83" s="62"/>
      <c r="M83" s="374"/>
    </row>
    <row r="84" spans="1:13" ht="15" customHeight="1">
      <c r="A84" s="53"/>
      <c r="B84" s="28"/>
      <c r="C84" s="72"/>
      <c r="D84" s="83"/>
      <c r="E84" s="29"/>
      <c r="F84" s="30"/>
      <c r="G84" s="31"/>
      <c r="H84" s="28"/>
      <c r="I84" s="66"/>
      <c r="J84" s="67"/>
      <c r="K84" s="68"/>
      <c r="L84" s="69"/>
      <c r="M84" s="374"/>
    </row>
    <row r="85" spans="1:13" ht="15" customHeight="1">
      <c r="A85" s="52"/>
      <c r="B85" s="24"/>
      <c r="C85" s="25"/>
      <c r="D85" s="82"/>
      <c r="E85" s="25"/>
      <c r="F85" s="26"/>
      <c r="G85" s="27"/>
      <c r="H85" s="24"/>
      <c r="I85" s="59"/>
      <c r="J85" s="138"/>
      <c r="K85" s="61"/>
      <c r="L85" s="62"/>
      <c r="M85" s="374"/>
    </row>
    <row r="86" spans="1:13" ht="15" customHeight="1">
      <c r="A86" s="53"/>
      <c r="B86" s="28"/>
      <c r="C86" s="72"/>
      <c r="D86" s="83"/>
      <c r="E86" s="29"/>
      <c r="F86" s="30"/>
      <c r="G86" s="31"/>
      <c r="H86" s="28"/>
      <c r="I86" s="66"/>
      <c r="J86" s="67"/>
      <c r="K86" s="68"/>
      <c r="L86" s="69"/>
      <c r="M86" s="374"/>
    </row>
    <row r="87" spans="1:13" ht="15" customHeight="1">
      <c r="A87" s="52"/>
      <c r="B87" s="24"/>
      <c r="C87" s="25"/>
      <c r="D87" s="82"/>
      <c r="E87" s="25"/>
      <c r="F87" s="26"/>
      <c r="G87" s="27"/>
      <c r="H87" s="24"/>
      <c r="I87" s="59"/>
      <c r="J87" s="138"/>
      <c r="K87" s="61"/>
      <c r="L87" s="62"/>
      <c r="M87" s="374"/>
    </row>
    <row r="88" spans="1:13" ht="15" customHeight="1">
      <c r="A88" s="53"/>
      <c r="B88" s="28"/>
      <c r="C88" s="72"/>
      <c r="D88" s="83"/>
      <c r="E88" s="29"/>
      <c r="F88" s="30"/>
      <c r="G88" s="31"/>
      <c r="H88" s="28"/>
      <c r="I88" s="66"/>
      <c r="J88" s="67"/>
      <c r="K88" s="68"/>
      <c r="L88" s="69"/>
      <c r="M88" s="374"/>
    </row>
    <row r="89" spans="1:13" ht="15" customHeight="1">
      <c r="A89" s="52"/>
      <c r="B89" s="24"/>
      <c r="C89" s="25"/>
      <c r="D89" s="82"/>
      <c r="E89" s="25"/>
      <c r="F89" s="26"/>
      <c r="G89" s="27"/>
      <c r="H89" s="24"/>
      <c r="I89" s="59"/>
      <c r="J89" s="138"/>
      <c r="K89" s="61"/>
      <c r="L89" s="62"/>
      <c r="M89" s="374"/>
    </row>
    <row r="90" spans="1:13" ht="15" customHeight="1">
      <c r="A90" s="53"/>
      <c r="B90" s="28"/>
      <c r="C90" s="72"/>
      <c r="D90" s="83"/>
      <c r="E90" s="29"/>
      <c r="F90" s="30"/>
      <c r="G90" s="31"/>
      <c r="H90" s="28"/>
      <c r="I90" s="66"/>
      <c r="J90" s="67"/>
      <c r="K90" s="68"/>
      <c r="L90" s="69"/>
      <c r="M90" s="374"/>
    </row>
    <row r="91" spans="1:13" ht="15" customHeight="1">
      <c r="A91" s="52"/>
      <c r="B91" s="24"/>
      <c r="C91" s="25"/>
      <c r="D91" s="82"/>
      <c r="E91" s="25"/>
      <c r="F91" s="26"/>
      <c r="G91" s="27"/>
      <c r="H91" s="24"/>
      <c r="I91" s="59"/>
      <c r="J91" s="138"/>
      <c r="K91" s="61"/>
      <c r="L91" s="62"/>
      <c r="M91" s="374"/>
    </row>
    <row r="92" spans="1:13" ht="15" customHeight="1">
      <c r="A92" s="53"/>
      <c r="B92" s="28"/>
      <c r="C92" s="72"/>
      <c r="D92" s="83"/>
      <c r="E92" s="29"/>
      <c r="F92" s="30"/>
      <c r="G92" s="31"/>
      <c r="H92" s="28"/>
      <c r="I92" s="66"/>
      <c r="J92" s="67"/>
      <c r="K92" s="68"/>
      <c r="L92" s="69"/>
      <c r="M92" s="374"/>
    </row>
    <row r="93" spans="1:13" ht="15" customHeight="1">
      <c r="A93" s="52"/>
      <c r="B93" s="24"/>
      <c r="C93" s="25"/>
      <c r="D93" s="82"/>
      <c r="E93" s="25"/>
      <c r="F93" s="26"/>
      <c r="G93" s="27"/>
      <c r="H93" s="24"/>
      <c r="I93" s="59"/>
      <c r="J93" s="138"/>
      <c r="K93" s="61"/>
      <c r="L93" s="62"/>
      <c r="M93" s="374"/>
    </row>
    <row r="94" spans="1:13" ht="15" customHeight="1">
      <c r="A94" s="53"/>
      <c r="B94" s="28"/>
      <c r="C94" s="72"/>
      <c r="D94" s="83"/>
      <c r="E94" s="29"/>
      <c r="F94" s="30"/>
      <c r="G94" s="31"/>
      <c r="H94" s="28"/>
      <c r="I94" s="66"/>
      <c r="J94" s="67"/>
      <c r="K94" s="68"/>
      <c r="L94" s="69"/>
      <c r="M94" s="374"/>
    </row>
    <row r="95" spans="1:13" ht="15" customHeight="1">
      <c r="A95" s="52"/>
      <c r="B95" s="24"/>
      <c r="C95" s="25"/>
      <c r="D95" s="82"/>
      <c r="E95" s="25"/>
      <c r="F95" s="26"/>
      <c r="G95" s="27"/>
      <c r="H95" s="24"/>
      <c r="I95" s="60"/>
      <c r="J95" s="138"/>
      <c r="K95" s="61"/>
      <c r="L95" s="62"/>
      <c r="M95" s="374"/>
    </row>
    <row r="96" spans="1:13" ht="15" customHeight="1">
      <c r="A96" s="53"/>
      <c r="B96" s="28"/>
      <c r="C96" s="72"/>
      <c r="D96" s="83"/>
      <c r="E96" s="29"/>
      <c r="F96" s="30"/>
      <c r="G96" s="31"/>
      <c r="H96" s="28"/>
      <c r="I96" s="67"/>
      <c r="J96" s="67"/>
      <c r="K96" s="68"/>
      <c r="L96" s="69"/>
      <c r="M96" s="374"/>
    </row>
    <row r="97" spans="1:13" ht="15" customHeight="1">
      <c r="A97" s="52"/>
      <c r="B97" s="24"/>
      <c r="C97" s="25"/>
      <c r="D97" s="82"/>
      <c r="E97" s="25"/>
      <c r="F97" s="26"/>
      <c r="G97" s="27"/>
      <c r="H97" s="24"/>
      <c r="I97" s="77"/>
      <c r="J97" s="138"/>
      <c r="K97" s="61"/>
      <c r="L97" s="62"/>
      <c r="M97" s="374"/>
    </row>
    <row r="98" spans="1:13" ht="15" customHeight="1">
      <c r="A98" s="53"/>
      <c r="B98" s="28"/>
      <c r="C98" s="86" t="s">
        <v>20</v>
      </c>
      <c r="D98" s="84"/>
      <c r="E98" s="29"/>
      <c r="F98" s="30"/>
      <c r="G98" s="31"/>
      <c r="H98" s="28"/>
      <c r="I98" s="80"/>
      <c r="J98" s="67"/>
      <c r="K98" s="76"/>
      <c r="L98" s="69"/>
      <c r="M98" s="374"/>
    </row>
  </sheetData>
  <mergeCells count="9">
    <mergeCell ref="K1:K2"/>
    <mergeCell ref="L1:L2"/>
    <mergeCell ref="M1:M2"/>
    <mergeCell ref="B1:D2"/>
    <mergeCell ref="E1:E2"/>
    <mergeCell ref="G1:G2"/>
    <mergeCell ref="H1:H2"/>
    <mergeCell ref="I1:I2"/>
    <mergeCell ref="J1:J2"/>
  </mergeCells>
  <phoneticPr fontId="2"/>
  <conditionalFormatting sqref="A3:A98">
    <cfRule type="cellIs" dxfId="81" priority="6" stopIfTrue="1" operator="between">
      <formula>0.9999</formula>
      <formula>1.0001</formula>
    </cfRule>
  </conditionalFormatting>
  <conditionalFormatting sqref="J10:K10 J12:K12 J14:K14 J16:K16 J18:K18 J20:K20 J22:K22 J24:K24 J26:K26 J28:K28 J30:K30 J32:K32 J34:K34 J36:K36 J38:K38 J40:K40 J42:K42 J44:K44 J46:K46 J48:K48 J50:K50 J52:K52 J54:K54 J56:K56 J58:K58 J60:K60 J62:K62 J64:K64 J66:K66 J68:K68 J70:K70 J72:K72 J74:K74 J76:K76 J78:K78 J80:K80 J82:K82 J84:K84 J86:K86 J88:K88 J90:K90 J92:K92 J94:K94 J96:K96 J98:K98">
    <cfRule type="expression" dxfId="80" priority="5" stopIfTrue="1">
      <formula>ISERROR(J10)</formula>
    </cfRule>
  </conditionalFormatting>
  <conditionalFormatting sqref="K6">
    <cfRule type="expression" dxfId="79" priority="17" stopIfTrue="1">
      <formula>ISERROR(K6)</formula>
    </cfRule>
  </conditionalFormatting>
  <conditionalFormatting sqref="L5">
    <cfRule type="expression" dxfId="78" priority="16" stopIfTrue="1">
      <formula>ISERROR(L5)</formula>
    </cfRule>
  </conditionalFormatting>
  <conditionalFormatting sqref="L7 J8:K8 L79 L81 L83 L85 L87 L89 L91 L93 L95">
    <cfRule type="expression" dxfId="77" priority="18" stopIfTrue="1">
      <formula>ISERROR(J7)</formula>
    </cfRule>
  </conditionalFormatting>
  <conditionalFormatting sqref="L9 L11 L13 L15 L17 L19 L21 L23 L25 L27 L29 L31 L33 L35 L37 L39 L41 L43 L45 L47 L49 L51 L53 L55 L57 L59 L61 L63 L65 L67 L69 L71 L73 L75 L77">
    <cfRule type="expression" dxfId="76" priority="4"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2" manualBreakCount="2">
    <brk id="34" min="1" max="11" man="1"/>
    <brk id="66" min="1" max="11"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F481C-72D8-4935-860A-0C49FC22575D}">
  <sheetPr>
    <tabColor rgb="FFFFFF00"/>
  </sheetPr>
  <dimension ref="A1:Q98"/>
  <sheetViews>
    <sheetView showGridLines="0" showZeros="0" view="pageBreakPreview" zoomScale="90" zoomScaleNormal="80" zoomScaleSheetLayoutView="90" workbookViewId="0">
      <pane ySplit="4" topLeftCell="A5" activePane="bottomLeft" state="frozenSplit"/>
      <selection activeCell="H32" sqref="H32"/>
      <selection pane="bottomLeft" activeCell="Q30" sqref="Q3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8.2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65</v>
      </c>
      <c r="C4" s="85" t="s">
        <v>1729</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t="s">
        <v>1377</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1378</v>
      </c>
      <c r="D10" s="83"/>
      <c r="E10" s="29" t="s">
        <v>1416</v>
      </c>
      <c r="F10" s="30"/>
      <c r="G10" s="31"/>
      <c r="H10" s="28" t="s">
        <v>895</v>
      </c>
      <c r="I10" s="66">
        <f>3+2</f>
        <v>5</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1379</v>
      </c>
      <c r="D12" s="83"/>
      <c r="E12" s="29" t="s">
        <v>1417</v>
      </c>
      <c r="F12" s="30"/>
      <c r="G12" s="31"/>
      <c r="H12" s="28" t="s">
        <v>895</v>
      </c>
      <c r="I12" s="66">
        <f>3+1</f>
        <v>4</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1418</v>
      </c>
      <c r="D14" s="83"/>
      <c r="E14" s="29" t="s">
        <v>1419</v>
      </c>
      <c r="F14" s="30"/>
      <c r="G14" s="31"/>
      <c r="H14" s="28" t="s">
        <v>895</v>
      </c>
      <c r="I14" s="66">
        <f>4+3</f>
        <v>7</v>
      </c>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1420</v>
      </c>
      <c r="D16" s="83"/>
      <c r="E16" s="29" t="s">
        <v>1421</v>
      </c>
      <c r="F16" s="30"/>
      <c r="G16" s="31"/>
      <c r="H16" s="28" t="s">
        <v>895</v>
      </c>
      <c r="I16" s="66">
        <f>4+3</f>
        <v>7</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1422</v>
      </c>
      <c r="D18" s="83"/>
      <c r="E18" s="29" t="s">
        <v>1423</v>
      </c>
      <c r="F18" s="30"/>
      <c r="G18" s="31"/>
      <c r="H18" s="28" t="s">
        <v>895</v>
      </c>
      <c r="I18" s="66">
        <v>1</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1424</v>
      </c>
      <c r="D20" s="84"/>
      <c r="E20" s="29" t="s">
        <v>1425</v>
      </c>
      <c r="F20" s="30"/>
      <c r="G20" s="31"/>
      <c r="H20" s="28" t="s">
        <v>562</v>
      </c>
      <c r="I20" s="66">
        <f>2+1</f>
        <v>3</v>
      </c>
      <c r="J20" s="67"/>
      <c r="K20" s="68"/>
      <c r="L20" s="200"/>
      <c r="M20" s="374"/>
    </row>
    <row r="21" spans="1:13" ht="15" customHeight="1">
      <c r="A21" s="52"/>
      <c r="B21" s="55"/>
      <c r="C21" s="25"/>
      <c r="D21" s="26"/>
      <c r="E21" s="25"/>
      <c r="F21" s="26"/>
      <c r="G21" s="27"/>
      <c r="H21" s="24"/>
      <c r="I21" s="59"/>
      <c r="J21" s="138"/>
      <c r="K21" s="61"/>
      <c r="L21" s="62"/>
      <c r="M21" s="374"/>
    </row>
    <row r="22" spans="1:13" ht="15" customHeight="1">
      <c r="A22" s="53"/>
      <c r="B22" s="63"/>
      <c r="C22" s="72" t="s">
        <v>1426</v>
      </c>
      <c r="D22" s="30"/>
      <c r="E22" s="29" t="s">
        <v>1427</v>
      </c>
      <c r="F22" s="30"/>
      <c r="G22" s="31"/>
      <c r="H22" s="28" t="s">
        <v>895</v>
      </c>
      <c r="I22" s="66">
        <v>4</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1386</v>
      </c>
      <c r="D24" s="83"/>
      <c r="E24" s="29"/>
      <c r="F24" s="30"/>
      <c r="G24" s="31"/>
      <c r="H24" s="28"/>
      <c r="I24" s="66"/>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t="s">
        <v>1391</v>
      </c>
      <c r="D26" s="83"/>
      <c r="E26" s="29" t="s">
        <v>1428</v>
      </c>
      <c r="F26" s="30"/>
      <c r="G26" s="31"/>
      <c r="H26" s="28" t="s">
        <v>895</v>
      </c>
      <c r="I26" s="66">
        <v>1</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1394</v>
      </c>
      <c r="D28" s="83"/>
      <c r="E28" s="29"/>
      <c r="F28" s="30"/>
      <c r="G28" s="31"/>
      <c r="H28" s="28"/>
      <c r="I28" s="66"/>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72" t="s">
        <v>1429</v>
      </c>
      <c r="D30" s="83"/>
      <c r="E30" s="29" t="s">
        <v>1430</v>
      </c>
      <c r="F30" s="30"/>
      <c r="G30" s="31"/>
      <c r="H30" s="28" t="s">
        <v>271</v>
      </c>
      <c r="I30" s="66">
        <v>2</v>
      </c>
      <c r="J30" s="67"/>
      <c r="K30" s="68"/>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72" t="s">
        <v>1431</v>
      </c>
      <c r="D32" s="83"/>
      <c r="E32" s="29" t="s">
        <v>1432</v>
      </c>
      <c r="F32" s="30"/>
      <c r="G32" s="31"/>
      <c r="H32" s="28" t="s">
        <v>271</v>
      </c>
      <c r="I32" s="66">
        <v>3</v>
      </c>
      <c r="J32" s="67"/>
      <c r="K32" s="68"/>
      <c r="L32" s="200"/>
      <c r="M32" s="374"/>
    </row>
    <row r="33" spans="1:13" ht="15" customHeight="1">
      <c r="A33" s="52"/>
      <c r="B33" s="24"/>
      <c r="C33" s="25"/>
      <c r="D33" s="82"/>
      <c r="E33" s="25"/>
      <c r="F33" s="26"/>
      <c r="G33" s="27"/>
      <c r="H33" s="24"/>
      <c r="I33" s="59"/>
      <c r="J33" s="138"/>
      <c r="K33" s="61"/>
      <c r="L33" s="62"/>
      <c r="M33" s="374"/>
    </row>
    <row r="34" spans="1:13" ht="15" customHeight="1">
      <c r="A34" s="53"/>
      <c r="B34" s="28"/>
      <c r="C34" s="72" t="s">
        <v>1433</v>
      </c>
      <c r="D34" s="83"/>
      <c r="E34" s="29" t="s">
        <v>1434</v>
      </c>
      <c r="F34" s="30"/>
      <c r="G34" s="31"/>
      <c r="H34" s="28" t="s">
        <v>271</v>
      </c>
      <c r="I34" s="66">
        <v>3</v>
      </c>
      <c r="J34" s="67"/>
      <c r="K34" s="68"/>
      <c r="L34" s="200"/>
      <c r="M34" s="374"/>
    </row>
    <row r="35" spans="1:13" ht="15" customHeight="1">
      <c r="A35" s="52"/>
      <c r="B35" s="24"/>
      <c r="C35" s="25"/>
      <c r="D35" s="82"/>
      <c r="E35" s="25"/>
      <c r="F35" s="26"/>
      <c r="G35" s="27"/>
      <c r="H35" s="24"/>
      <c r="I35" s="59"/>
      <c r="J35" s="138"/>
      <c r="K35" s="61"/>
      <c r="L35" s="62"/>
      <c r="M35" s="374"/>
    </row>
    <row r="36" spans="1:13" ht="15" customHeight="1">
      <c r="A36" s="53"/>
      <c r="B36" s="28"/>
      <c r="C36" s="72" t="s">
        <v>1435</v>
      </c>
      <c r="D36" s="83"/>
      <c r="E36" s="29" t="s">
        <v>1436</v>
      </c>
      <c r="F36" s="30"/>
      <c r="G36" s="31"/>
      <c r="H36" s="28" t="s">
        <v>271</v>
      </c>
      <c r="I36" s="66">
        <v>2</v>
      </c>
      <c r="J36" s="67"/>
      <c r="K36" s="68"/>
      <c r="L36" s="200"/>
      <c r="M36" s="374"/>
    </row>
    <row r="37" spans="1:13" ht="15" customHeight="1">
      <c r="A37" s="52"/>
      <c r="B37" s="24"/>
      <c r="C37" s="25"/>
      <c r="D37" s="82"/>
      <c r="E37" s="25"/>
      <c r="F37" s="26"/>
      <c r="G37" s="27"/>
      <c r="H37" s="24"/>
      <c r="I37" s="59"/>
      <c r="J37" s="138"/>
      <c r="K37" s="61"/>
      <c r="L37" s="62"/>
      <c r="M37" s="374"/>
    </row>
    <row r="38" spans="1:13" ht="15" customHeight="1">
      <c r="A38" s="53"/>
      <c r="B38" s="28"/>
      <c r="C38" s="72" t="s">
        <v>1437</v>
      </c>
      <c r="D38" s="83"/>
      <c r="E38" s="29" t="s">
        <v>1438</v>
      </c>
      <c r="F38" s="30"/>
      <c r="G38" s="31"/>
      <c r="H38" s="28" t="s">
        <v>271</v>
      </c>
      <c r="I38" s="66">
        <v>1</v>
      </c>
      <c r="J38" s="67"/>
      <c r="K38" s="68"/>
      <c r="L38" s="200"/>
      <c r="M38" s="374"/>
    </row>
    <row r="39" spans="1:13" ht="15" customHeight="1">
      <c r="A39" s="52"/>
      <c r="B39" s="24"/>
      <c r="C39" s="25"/>
      <c r="D39" s="82"/>
      <c r="E39" s="25"/>
      <c r="F39" s="26"/>
      <c r="G39" s="27"/>
      <c r="H39" s="24"/>
      <c r="I39" s="59"/>
      <c r="J39" s="138"/>
      <c r="K39" s="61"/>
      <c r="L39" s="62"/>
      <c r="M39" s="374"/>
    </row>
    <row r="40" spans="1:13" ht="15" customHeight="1">
      <c r="A40" s="53"/>
      <c r="B40" s="28"/>
      <c r="C40" s="72" t="s">
        <v>1439</v>
      </c>
      <c r="D40" s="83"/>
      <c r="E40" s="29" t="s">
        <v>1440</v>
      </c>
      <c r="F40" s="30"/>
      <c r="G40" s="31"/>
      <c r="H40" s="28" t="s">
        <v>271</v>
      </c>
      <c r="I40" s="66">
        <v>3</v>
      </c>
      <c r="J40" s="67"/>
      <c r="K40" s="68"/>
      <c r="L40" s="200"/>
      <c r="M40" s="374"/>
    </row>
    <row r="41" spans="1:13" ht="15" customHeight="1">
      <c r="A41" s="52"/>
      <c r="B41" s="24"/>
      <c r="C41" s="25"/>
      <c r="D41" s="82"/>
      <c r="E41" s="25"/>
      <c r="F41" s="26"/>
      <c r="G41" s="27"/>
      <c r="H41" s="24"/>
      <c r="I41" s="59"/>
      <c r="J41" s="138"/>
      <c r="K41" s="61"/>
      <c r="L41" s="62"/>
      <c r="M41" s="374"/>
    </row>
    <row r="42" spans="1:13" ht="15" customHeight="1">
      <c r="A42" s="53"/>
      <c r="B42" s="28"/>
      <c r="C42" s="72" t="s">
        <v>1441</v>
      </c>
      <c r="D42" s="83"/>
      <c r="E42" s="29"/>
      <c r="F42" s="30"/>
      <c r="G42" s="31"/>
      <c r="H42" s="28" t="s">
        <v>1224</v>
      </c>
      <c r="I42" s="66">
        <v>2.2999999999999998</v>
      </c>
      <c r="J42" s="67"/>
      <c r="K42" s="68"/>
      <c r="L42" s="200"/>
      <c r="M42" s="374"/>
    </row>
    <row r="43" spans="1:13" ht="15" customHeight="1">
      <c r="A43" s="52"/>
      <c r="B43" s="24"/>
      <c r="C43" s="25"/>
      <c r="D43" s="82"/>
      <c r="E43" s="25"/>
      <c r="F43" s="26"/>
      <c r="G43" s="27"/>
      <c r="H43" s="24"/>
      <c r="I43" s="59"/>
      <c r="J43" s="138"/>
      <c r="K43" s="61"/>
      <c r="L43" s="62"/>
      <c r="M43" s="374"/>
    </row>
    <row r="44" spans="1:13" ht="15" customHeight="1">
      <c r="A44" s="53"/>
      <c r="B44" s="28"/>
      <c r="C44" s="72"/>
      <c r="D44" s="83"/>
      <c r="E44" s="29"/>
      <c r="F44" s="30"/>
      <c r="G44" s="31"/>
      <c r="H44" s="28"/>
      <c r="I44" s="66"/>
      <c r="J44" s="67"/>
      <c r="K44" s="68"/>
      <c r="L44" s="200"/>
      <c r="M44" s="374"/>
    </row>
    <row r="45" spans="1:13" ht="15" customHeight="1">
      <c r="A45" s="52"/>
      <c r="B45" s="24"/>
      <c r="C45" s="25"/>
      <c r="D45" s="82"/>
      <c r="E45" s="25"/>
      <c r="F45" s="26"/>
      <c r="G45" s="27"/>
      <c r="H45" s="24"/>
      <c r="I45" s="59"/>
      <c r="J45" s="138"/>
      <c r="K45" s="61"/>
      <c r="L45" s="62"/>
      <c r="M45" s="374"/>
    </row>
    <row r="46" spans="1:13" ht="15" customHeight="1">
      <c r="A46" s="53"/>
      <c r="B46" s="28"/>
      <c r="C46" s="72" t="s">
        <v>1411</v>
      </c>
      <c r="D46" s="83"/>
      <c r="E46" s="29"/>
      <c r="F46" s="30"/>
      <c r="G46" s="31"/>
      <c r="H46" s="28" t="s">
        <v>59</v>
      </c>
      <c r="I46" s="66">
        <v>1</v>
      </c>
      <c r="J46" s="67"/>
      <c r="K46" s="67"/>
      <c r="L46" s="200"/>
      <c r="M46" s="374"/>
    </row>
    <row r="47" spans="1:13" ht="15" customHeight="1">
      <c r="A47" s="52"/>
      <c r="B47" s="24"/>
      <c r="C47" s="25"/>
      <c r="D47" s="82"/>
      <c r="E47" s="25"/>
      <c r="F47" s="26"/>
      <c r="G47" s="27"/>
      <c r="H47" s="24"/>
      <c r="I47" s="59"/>
      <c r="J47" s="138"/>
      <c r="K47" s="61"/>
      <c r="L47" s="62"/>
      <c r="M47" s="374"/>
    </row>
    <row r="48" spans="1:13" ht="15" customHeight="1">
      <c r="A48" s="53"/>
      <c r="B48" s="28"/>
      <c r="C48" s="72" t="s">
        <v>1412</v>
      </c>
      <c r="D48" s="83"/>
      <c r="E48" s="29"/>
      <c r="F48" s="30"/>
      <c r="G48" s="31"/>
      <c r="H48" s="28"/>
      <c r="I48" s="66"/>
      <c r="J48" s="67"/>
      <c r="K48" s="68"/>
      <c r="L48" s="200"/>
      <c r="M48" s="374"/>
    </row>
    <row r="49" spans="1:13" ht="15" customHeight="1">
      <c r="A49" s="52"/>
      <c r="B49" s="24"/>
      <c r="C49" s="25"/>
      <c r="D49" s="82"/>
      <c r="E49" s="25"/>
      <c r="F49" s="26"/>
      <c r="G49" s="27"/>
      <c r="H49" s="24"/>
      <c r="I49" s="59"/>
      <c r="J49" s="138"/>
      <c r="K49" s="61"/>
      <c r="L49" s="62"/>
      <c r="M49" s="374"/>
    </row>
    <row r="50" spans="1:13" ht="15" customHeight="1">
      <c r="A50" s="53"/>
      <c r="B50" s="28"/>
      <c r="C50" s="72" t="s">
        <v>1414</v>
      </c>
      <c r="D50" s="83"/>
      <c r="E50" s="29"/>
      <c r="F50" s="30"/>
      <c r="G50" s="31"/>
      <c r="H50" s="28" t="s">
        <v>271</v>
      </c>
      <c r="I50" s="66">
        <v>15</v>
      </c>
      <c r="J50" s="67"/>
      <c r="K50" s="68"/>
      <c r="L50" s="200"/>
      <c r="M50" s="374"/>
    </row>
    <row r="51" spans="1:13" ht="15" customHeight="1">
      <c r="A51" s="52"/>
      <c r="B51" s="24"/>
      <c r="C51" s="25"/>
      <c r="D51" s="82"/>
      <c r="E51" s="25"/>
      <c r="F51" s="26"/>
      <c r="G51" s="27"/>
      <c r="H51" s="24"/>
      <c r="I51" s="59"/>
      <c r="J51" s="138"/>
      <c r="K51" s="61"/>
      <c r="L51" s="62"/>
      <c r="M51" s="374"/>
    </row>
    <row r="52" spans="1:13" ht="15" customHeight="1">
      <c r="A52" s="53"/>
      <c r="B52" s="28"/>
      <c r="C52" s="72" t="s">
        <v>1442</v>
      </c>
      <c r="D52" s="83"/>
      <c r="E52" s="29"/>
      <c r="F52" s="30"/>
      <c r="G52" s="31"/>
      <c r="H52" s="28" t="s">
        <v>271</v>
      </c>
      <c r="I52" s="66">
        <v>6</v>
      </c>
      <c r="J52" s="67"/>
      <c r="K52" s="68"/>
      <c r="L52" s="200"/>
      <c r="M52" s="374"/>
    </row>
    <row r="53" spans="1:13" ht="15" customHeight="1">
      <c r="A53" s="52"/>
      <c r="B53" s="24"/>
      <c r="C53" s="25"/>
      <c r="D53" s="82"/>
      <c r="E53" s="25"/>
      <c r="F53" s="26"/>
      <c r="G53" s="27"/>
      <c r="H53" s="24"/>
      <c r="I53" s="59"/>
      <c r="J53" s="138"/>
      <c r="K53" s="61"/>
      <c r="L53" s="62"/>
      <c r="M53" s="374"/>
    </row>
    <row r="54" spans="1:13" ht="15" customHeight="1">
      <c r="A54" s="53"/>
      <c r="B54" s="28"/>
      <c r="C54" s="72" t="s">
        <v>1442</v>
      </c>
      <c r="D54" s="83"/>
      <c r="E54" s="29" t="s">
        <v>1443</v>
      </c>
      <c r="F54" s="30"/>
      <c r="G54" s="31"/>
      <c r="H54" s="28" t="s">
        <v>271</v>
      </c>
      <c r="I54" s="66">
        <v>1</v>
      </c>
      <c r="J54" s="67"/>
      <c r="K54" s="68"/>
      <c r="L54" s="200"/>
      <c r="M54" s="374"/>
    </row>
    <row r="55" spans="1:13" ht="15" customHeight="1">
      <c r="A55" s="52"/>
      <c r="B55" s="24"/>
      <c r="C55" s="25"/>
      <c r="D55" s="82"/>
      <c r="E55" s="25"/>
      <c r="F55" s="26"/>
      <c r="G55" s="27"/>
      <c r="H55" s="24"/>
      <c r="I55" s="59"/>
      <c r="J55" s="138"/>
      <c r="K55" s="61"/>
      <c r="L55" s="62"/>
      <c r="M55" s="374"/>
    </row>
    <row r="56" spans="1:13" ht="15" customHeight="1">
      <c r="A56" s="53"/>
      <c r="B56" s="28"/>
      <c r="C56" s="72" t="s">
        <v>1442</v>
      </c>
      <c r="D56" s="83"/>
      <c r="E56" s="29" t="s">
        <v>1444</v>
      </c>
      <c r="F56" s="30"/>
      <c r="G56" s="31"/>
      <c r="H56" s="28" t="s">
        <v>271</v>
      </c>
      <c r="I56" s="66">
        <v>1</v>
      </c>
      <c r="J56" s="67"/>
      <c r="K56" s="68"/>
      <c r="L56" s="200"/>
      <c r="M56" s="374"/>
    </row>
    <row r="57" spans="1:13" ht="15" customHeight="1">
      <c r="A57" s="52"/>
      <c r="B57" s="24"/>
      <c r="C57" s="25"/>
      <c r="D57" s="82"/>
      <c r="E57" s="25"/>
      <c r="F57" s="26"/>
      <c r="G57" s="27"/>
      <c r="H57" s="24"/>
      <c r="I57" s="59"/>
      <c r="J57" s="138"/>
      <c r="K57" s="61"/>
      <c r="L57" s="62"/>
      <c r="M57" s="374"/>
    </row>
    <row r="58" spans="1:13" ht="15" customHeight="1">
      <c r="A58" s="53"/>
      <c r="B58" s="28"/>
      <c r="C58" s="1" t="s">
        <v>1445</v>
      </c>
      <c r="D58" s="83"/>
      <c r="E58" s="29"/>
      <c r="F58" s="30"/>
      <c r="G58" s="31"/>
      <c r="H58" s="28"/>
      <c r="I58" s="66"/>
      <c r="J58" s="67"/>
      <c r="K58" s="68"/>
      <c r="L58" s="200"/>
      <c r="M58" s="374"/>
    </row>
    <row r="59" spans="1:13" ht="15" customHeight="1">
      <c r="A59" s="52"/>
      <c r="B59" s="24"/>
      <c r="C59" s="25"/>
      <c r="D59" s="82"/>
      <c r="E59" s="25"/>
      <c r="F59" s="26"/>
      <c r="G59" s="27"/>
      <c r="H59" s="24"/>
      <c r="I59" s="59"/>
      <c r="J59" s="138"/>
      <c r="K59" s="61"/>
      <c r="L59" s="62"/>
      <c r="M59" s="374"/>
    </row>
    <row r="60" spans="1:13" ht="15" customHeight="1">
      <c r="A60" s="53"/>
      <c r="B60" s="28"/>
      <c r="C60" s="121" t="s">
        <v>1446</v>
      </c>
      <c r="D60" s="83"/>
      <c r="E60" s="29" t="s">
        <v>1447</v>
      </c>
      <c r="H60" s="114" t="s">
        <v>155</v>
      </c>
      <c r="I60" s="66">
        <v>11</v>
      </c>
      <c r="J60" s="67"/>
      <c r="K60" s="68"/>
      <c r="L60" s="200"/>
      <c r="M60" s="374"/>
    </row>
    <row r="61" spans="1:13" ht="15" customHeight="1">
      <c r="A61" s="52"/>
      <c r="B61" s="24"/>
      <c r="C61" s="25"/>
      <c r="D61" s="82"/>
      <c r="E61" s="25"/>
      <c r="F61" s="26"/>
      <c r="G61" s="27"/>
      <c r="H61" s="24"/>
      <c r="I61" s="59"/>
      <c r="J61" s="138"/>
      <c r="K61" s="61"/>
      <c r="L61" s="62"/>
      <c r="M61" s="374"/>
    </row>
    <row r="62" spans="1:13" ht="15" customHeight="1">
      <c r="A62" s="53"/>
      <c r="B62" s="28"/>
      <c r="C62" s="121" t="s">
        <v>1446</v>
      </c>
      <c r="D62" s="83"/>
      <c r="E62" s="29" t="s">
        <v>1448</v>
      </c>
      <c r="H62" s="114" t="s">
        <v>155</v>
      </c>
      <c r="I62" s="66">
        <v>38</v>
      </c>
      <c r="J62" s="67"/>
      <c r="K62" s="68"/>
      <c r="L62" s="200"/>
      <c r="M62" s="374"/>
    </row>
    <row r="63" spans="1:13" ht="15" customHeight="1">
      <c r="A63" s="52"/>
      <c r="B63" s="24"/>
      <c r="C63" s="25"/>
      <c r="D63" s="82"/>
      <c r="E63" s="25"/>
      <c r="F63" s="26"/>
      <c r="G63" s="27"/>
      <c r="H63" s="24"/>
      <c r="I63" s="59"/>
      <c r="J63" s="138"/>
      <c r="K63" s="61"/>
      <c r="L63" s="62"/>
      <c r="M63" s="374"/>
    </row>
    <row r="64" spans="1:13" ht="15" customHeight="1">
      <c r="A64" s="53"/>
      <c r="B64" s="28"/>
      <c r="C64" s="121" t="s">
        <v>1446</v>
      </c>
      <c r="D64" s="83"/>
      <c r="E64" s="29" t="s">
        <v>1449</v>
      </c>
      <c r="H64" s="114" t="s">
        <v>155</v>
      </c>
      <c r="I64" s="66">
        <v>20</v>
      </c>
      <c r="J64" s="67"/>
      <c r="K64" s="68"/>
      <c r="L64" s="200"/>
      <c r="M64" s="374"/>
    </row>
    <row r="65" spans="1:13" ht="15" customHeight="1">
      <c r="A65" s="52"/>
      <c r="B65" s="24"/>
      <c r="C65" s="25"/>
      <c r="D65" s="82"/>
      <c r="E65" s="25"/>
      <c r="F65" s="26"/>
      <c r="G65" s="27"/>
      <c r="H65" s="24"/>
      <c r="I65" s="59"/>
      <c r="J65" s="138"/>
      <c r="K65" s="61"/>
      <c r="L65" s="62"/>
      <c r="M65" s="374"/>
    </row>
    <row r="66" spans="1:13" ht="15" customHeight="1">
      <c r="A66" s="53"/>
      <c r="B66" s="28"/>
      <c r="C66" s="121" t="s">
        <v>1446</v>
      </c>
      <c r="D66" s="83"/>
      <c r="E66" s="29" t="s">
        <v>1450</v>
      </c>
      <c r="H66" s="114" t="s">
        <v>155</v>
      </c>
      <c r="I66" s="66">
        <v>15</v>
      </c>
      <c r="J66" s="67"/>
      <c r="K66" s="68"/>
      <c r="L66" s="200"/>
      <c r="M66" s="374"/>
    </row>
    <row r="67" spans="1:13" ht="15" customHeight="1">
      <c r="A67" s="52"/>
      <c r="B67" s="24"/>
      <c r="C67" s="25"/>
      <c r="D67" s="82"/>
      <c r="E67" s="25"/>
      <c r="F67" s="26"/>
      <c r="G67" s="27"/>
      <c r="H67" s="24"/>
      <c r="I67" s="59"/>
      <c r="J67" s="138"/>
      <c r="K67" s="61"/>
      <c r="L67" s="62"/>
      <c r="M67" s="374"/>
    </row>
    <row r="68" spans="1:13" ht="15" customHeight="1">
      <c r="A68" s="53"/>
      <c r="B68" s="28"/>
      <c r="C68" s="72" t="s">
        <v>1451</v>
      </c>
      <c r="D68" s="83"/>
      <c r="E68" s="29" t="s">
        <v>1452</v>
      </c>
      <c r="F68" s="30"/>
      <c r="G68" s="31"/>
      <c r="H68" s="28" t="s">
        <v>1352</v>
      </c>
      <c r="I68" s="66">
        <v>14.4</v>
      </c>
      <c r="J68" s="67"/>
      <c r="K68" s="68"/>
      <c r="L68" s="200"/>
      <c r="M68" s="374"/>
    </row>
    <row r="69" spans="1:13" ht="15" customHeight="1">
      <c r="A69" s="52"/>
      <c r="B69" s="24"/>
      <c r="C69" s="25"/>
      <c r="D69" s="82"/>
      <c r="E69" s="25"/>
      <c r="F69" s="26"/>
      <c r="G69" s="27"/>
      <c r="H69" s="24"/>
      <c r="I69" s="59"/>
      <c r="J69" s="138"/>
      <c r="K69" s="61"/>
      <c r="L69" s="62"/>
      <c r="M69" s="374"/>
    </row>
    <row r="70" spans="1:13" ht="15" customHeight="1">
      <c r="A70" s="53"/>
      <c r="B70" s="28"/>
      <c r="C70" s="1" t="s">
        <v>1453</v>
      </c>
      <c r="D70" s="83"/>
      <c r="E70" s="29" t="s">
        <v>1454</v>
      </c>
      <c r="F70" s="30"/>
      <c r="G70" s="31"/>
      <c r="H70" s="28" t="s">
        <v>1352</v>
      </c>
      <c r="I70" s="66">
        <v>14.4</v>
      </c>
      <c r="J70" s="67"/>
      <c r="K70" s="68"/>
      <c r="L70" s="200"/>
      <c r="M70" s="374"/>
    </row>
    <row r="71" spans="1:13" ht="15" customHeight="1">
      <c r="A71" s="52"/>
      <c r="B71" s="24"/>
      <c r="C71" s="25"/>
      <c r="D71" s="82"/>
      <c r="E71" s="25"/>
      <c r="F71" s="26"/>
      <c r="G71" s="27"/>
      <c r="H71" s="24"/>
      <c r="I71" s="59"/>
      <c r="J71" s="138"/>
      <c r="K71" s="61"/>
      <c r="L71" s="62"/>
      <c r="M71" s="374"/>
    </row>
    <row r="72" spans="1:13" ht="15" customHeight="1">
      <c r="A72" s="53"/>
      <c r="B72" s="28"/>
      <c r="C72" s="34" t="s">
        <v>1455</v>
      </c>
      <c r="D72" s="83"/>
      <c r="E72" s="29"/>
      <c r="F72" s="30"/>
      <c r="G72" s="31"/>
      <c r="H72" s="188"/>
      <c r="I72" s="66"/>
      <c r="J72" s="67"/>
      <c r="K72" s="68"/>
      <c r="L72" s="200"/>
      <c r="M72" s="374"/>
    </row>
    <row r="73" spans="1:13" ht="15" customHeight="1">
      <c r="A73" s="52"/>
      <c r="B73" s="24"/>
      <c r="C73" s="25"/>
      <c r="D73" s="82"/>
      <c r="E73" s="25"/>
      <c r="F73" s="26"/>
      <c r="G73" s="27"/>
      <c r="H73" s="24"/>
      <c r="I73" s="59"/>
      <c r="J73" s="138"/>
      <c r="K73" s="61"/>
      <c r="L73" s="62"/>
      <c r="M73" s="374"/>
    </row>
    <row r="74" spans="1:13" ht="15" customHeight="1">
      <c r="A74" s="53"/>
      <c r="B74" s="28"/>
      <c r="C74" s="72" t="s">
        <v>1456</v>
      </c>
      <c r="D74" s="83"/>
      <c r="E74" s="29" t="s">
        <v>1457</v>
      </c>
      <c r="F74" s="30"/>
      <c r="G74" s="31"/>
      <c r="H74" s="189" t="s">
        <v>155</v>
      </c>
      <c r="I74" s="66">
        <v>23</v>
      </c>
      <c r="J74" s="67"/>
      <c r="K74" s="68"/>
      <c r="L74" s="200"/>
      <c r="M74" s="374"/>
    </row>
    <row r="75" spans="1:13" ht="15" customHeight="1">
      <c r="A75" s="52"/>
      <c r="B75" s="24"/>
      <c r="C75" s="25"/>
      <c r="D75" s="82"/>
      <c r="E75" s="25"/>
      <c r="F75" s="26"/>
      <c r="G75" s="27"/>
      <c r="H75" s="24"/>
      <c r="I75" s="59"/>
      <c r="J75" s="138"/>
      <c r="K75" s="61"/>
      <c r="L75" s="62"/>
      <c r="M75" s="374"/>
    </row>
    <row r="76" spans="1:13" ht="15" customHeight="1">
      <c r="A76" s="53"/>
      <c r="B76" s="28"/>
      <c r="C76" s="72" t="s">
        <v>1456</v>
      </c>
      <c r="D76" s="83"/>
      <c r="E76" s="29" t="s">
        <v>1458</v>
      </c>
      <c r="F76" s="30"/>
      <c r="G76" s="31"/>
      <c r="H76" s="189" t="s">
        <v>155</v>
      </c>
      <c r="I76" s="66">
        <v>87</v>
      </c>
      <c r="J76" s="67"/>
      <c r="K76" s="68"/>
      <c r="L76" s="200"/>
      <c r="M76" s="374"/>
    </row>
    <row r="77" spans="1:13" ht="15" customHeight="1">
      <c r="A77" s="52"/>
      <c r="B77" s="24"/>
      <c r="C77" s="25"/>
      <c r="D77" s="82"/>
      <c r="E77" s="25"/>
      <c r="F77" s="26"/>
      <c r="G77" s="27"/>
      <c r="H77" s="24"/>
      <c r="I77" s="59"/>
      <c r="J77" s="138"/>
      <c r="K77" s="61"/>
      <c r="L77" s="62"/>
      <c r="M77" s="374"/>
    </row>
    <row r="78" spans="1:13" ht="15" customHeight="1">
      <c r="A78" s="53"/>
      <c r="B78" s="28"/>
      <c r="C78" s="72" t="s">
        <v>1456</v>
      </c>
      <c r="D78" s="83"/>
      <c r="E78" s="29" t="s">
        <v>1459</v>
      </c>
      <c r="F78" s="30"/>
      <c r="G78" s="31"/>
      <c r="H78" s="189" t="s">
        <v>155</v>
      </c>
      <c r="I78" s="66">
        <v>31</v>
      </c>
      <c r="J78" s="67"/>
      <c r="K78" s="68"/>
      <c r="L78" s="200"/>
      <c r="M78" s="374"/>
    </row>
    <row r="79" spans="1:13" ht="15" customHeight="1">
      <c r="A79" s="52"/>
      <c r="B79" s="24"/>
      <c r="C79" s="25"/>
      <c r="D79" s="82"/>
      <c r="E79" s="25"/>
      <c r="F79" s="26"/>
      <c r="G79" s="27"/>
      <c r="H79" s="24"/>
      <c r="I79" s="59"/>
      <c r="J79" s="138"/>
      <c r="K79" s="61"/>
      <c r="L79" s="62"/>
      <c r="M79" s="374"/>
    </row>
    <row r="80" spans="1:13" ht="15" customHeight="1">
      <c r="A80" s="53"/>
      <c r="B80" s="28"/>
      <c r="C80" s="72" t="s">
        <v>1456</v>
      </c>
      <c r="D80" s="83"/>
      <c r="E80" s="29" t="s">
        <v>1460</v>
      </c>
      <c r="F80" s="30"/>
      <c r="G80" s="31"/>
      <c r="H80" s="114" t="s">
        <v>155</v>
      </c>
      <c r="I80" s="66">
        <v>6</v>
      </c>
      <c r="J80" s="67"/>
      <c r="K80" s="68"/>
      <c r="L80" s="200"/>
      <c r="M80" s="374"/>
    </row>
    <row r="81" spans="1:13" ht="15" customHeight="1">
      <c r="A81" s="52"/>
      <c r="B81" s="24"/>
      <c r="C81" s="25"/>
      <c r="D81" s="82"/>
      <c r="E81" s="25"/>
      <c r="F81" s="26"/>
      <c r="G81" s="27"/>
      <c r="H81" s="24"/>
      <c r="I81" s="59"/>
      <c r="J81" s="138"/>
      <c r="K81" s="61"/>
      <c r="L81" s="62"/>
      <c r="M81" s="374"/>
    </row>
    <row r="82" spans="1:13" ht="15" customHeight="1">
      <c r="A82" s="53"/>
      <c r="B82" s="28"/>
      <c r="C82" s="72" t="s">
        <v>1461</v>
      </c>
      <c r="D82" s="83"/>
      <c r="E82" s="29"/>
      <c r="F82" s="30"/>
      <c r="G82" s="31"/>
      <c r="H82" s="28" t="s">
        <v>562</v>
      </c>
      <c r="I82" s="66">
        <v>20</v>
      </c>
      <c r="J82" s="67"/>
      <c r="K82" s="68"/>
      <c r="L82" s="200"/>
      <c r="M82" s="374"/>
    </row>
    <row r="83" spans="1:13" ht="15" customHeight="1">
      <c r="A83" s="52"/>
      <c r="B83" s="24"/>
      <c r="C83" s="25"/>
      <c r="D83" s="82"/>
      <c r="E83" s="25"/>
      <c r="F83" s="26"/>
      <c r="G83" s="27"/>
      <c r="H83" s="24"/>
      <c r="I83" s="59"/>
      <c r="J83" s="138"/>
      <c r="K83" s="61"/>
      <c r="L83" s="62"/>
      <c r="M83" s="374"/>
    </row>
    <row r="84" spans="1:13" ht="15" customHeight="1">
      <c r="A84" s="53"/>
      <c r="B84" s="28"/>
      <c r="C84" s="72" t="s">
        <v>1451</v>
      </c>
      <c r="D84" s="83"/>
      <c r="E84" s="29" t="s">
        <v>1452</v>
      </c>
      <c r="F84" s="30"/>
      <c r="G84" s="31"/>
      <c r="H84" s="28" t="s">
        <v>1352</v>
      </c>
      <c r="I84" s="66">
        <v>44.3</v>
      </c>
      <c r="J84" s="67"/>
      <c r="K84" s="68"/>
      <c r="L84" s="200"/>
      <c r="M84" s="374"/>
    </row>
    <row r="85" spans="1:13" ht="15" customHeight="1">
      <c r="A85" s="52"/>
      <c r="B85" s="24"/>
      <c r="C85" s="25"/>
      <c r="D85" s="82"/>
      <c r="E85" s="25"/>
      <c r="F85" s="26"/>
      <c r="G85" s="27"/>
      <c r="H85" s="24"/>
      <c r="I85" s="59"/>
      <c r="J85" s="138"/>
      <c r="K85" s="61"/>
      <c r="L85" s="62"/>
      <c r="M85" s="374"/>
    </row>
    <row r="86" spans="1:13" ht="15" customHeight="1">
      <c r="A86" s="53"/>
      <c r="B86" s="28"/>
      <c r="C86" s="34" t="s">
        <v>1453</v>
      </c>
      <c r="D86" s="83"/>
      <c r="E86" s="29" t="s">
        <v>1454</v>
      </c>
      <c r="F86" s="30"/>
      <c r="G86" s="31"/>
      <c r="H86" s="28" t="s">
        <v>1352</v>
      </c>
      <c r="I86" s="66">
        <v>44.3</v>
      </c>
      <c r="J86" s="67"/>
      <c r="K86" s="68"/>
      <c r="L86" s="200"/>
      <c r="M86" s="374"/>
    </row>
    <row r="87" spans="1:13" ht="15" customHeight="1">
      <c r="A87" s="52"/>
      <c r="B87" s="24"/>
      <c r="C87" s="25"/>
      <c r="D87" s="82"/>
      <c r="E87" s="25"/>
      <c r="F87" s="26"/>
      <c r="G87" s="27"/>
      <c r="H87" s="24"/>
      <c r="I87" s="59"/>
      <c r="J87" s="138"/>
      <c r="K87" s="61"/>
      <c r="L87" s="62"/>
      <c r="M87" s="374"/>
    </row>
    <row r="88" spans="1:13" ht="15" customHeight="1">
      <c r="A88" s="53"/>
      <c r="B88" s="28"/>
      <c r="C88" s="72"/>
      <c r="D88" s="83"/>
      <c r="E88" s="29"/>
      <c r="F88" s="30"/>
      <c r="G88" s="31"/>
      <c r="H88" s="28"/>
      <c r="I88" s="66"/>
      <c r="J88" s="67"/>
      <c r="K88" s="68"/>
      <c r="L88" s="69"/>
      <c r="M88" s="374"/>
    </row>
    <row r="89" spans="1:13" ht="15" customHeight="1">
      <c r="A89" s="52"/>
      <c r="B89" s="24"/>
      <c r="C89" s="25"/>
      <c r="D89" s="82"/>
      <c r="E89" s="25"/>
      <c r="F89" s="26"/>
      <c r="G89" s="27"/>
      <c r="H89" s="24"/>
      <c r="I89" s="59"/>
      <c r="J89" s="138"/>
      <c r="K89" s="61"/>
      <c r="L89" s="62"/>
      <c r="M89" s="374"/>
    </row>
    <row r="90" spans="1:13" ht="15" customHeight="1">
      <c r="A90" s="53"/>
      <c r="B90" s="28"/>
      <c r="C90" s="72"/>
      <c r="D90" s="83"/>
      <c r="E90" s="29"/>
      <c r="F90" s="30"/>
      <c r="G90" s="31"/>
      <c r="H90" s="28"/>
      <c r="I90" s="66"/>
      <c r="J90" s="67"/>
      <c r="K90" s="68"/>
      <c r="L90" s="69"/>
      <c r="M90" s="374"/>
    </row>
    <row r="91" spans="1:13" ht="15" customHeight="1">
      <c r="A91" s="52"/>
      <c r="B91" s="24"/>
      <c r="C91" s="25"/>
      <c r="D91" s="82"/>
      <c r="E91" s="25"/>
      <c r="F91" s="26"/>
      <c r="G91" s="27"/>
      <c r="H91" s="24"/>
      <c r="I91" s="59"/>
      <c r="J91" s="138"/>
      <c r="K91" s="61"/>
      <c r="L91" s="62"/>
      <c r="M91" s="374"/>
    </row>
    <row r="92" spans="1:13" ht="15" customHeight="1">
      <c r="A92" s="53"/>
      <c r="B92" s="28"/>
      <c r="C92" s="72"/>
      <c r="D92" s="83"/>
      <c r="E92" s="29"/>
      <c r="F92" s="30"/>
      <c r="G92" s="31"/>
      <c r="H92" s="28"/>
      <c r="I92" s="66"/>
      <c r="J92" s="67"/>
      <c r="K92" s="68"/>
      <c r="L92" s="69"/>
      <c r="M92" s="374"/>
    </row>
    <row r="93" spans="1:13" ht="15" customHeight="1">
      <c r="A93" s="52"/>
      <c r="B93" s="24"/>
      <c r="C93" s="25"/>
      <c r="D93" s="82"/>
      <c r="E93" s="25"/>
      <c r="F93" s="26"/>
      <c r="G93" s="27"/>
      <c r="H93" s="24"/>
      <c r="I93" s="59"/>
      <c r="J93" s="138"/>
      <c r="K93" s="61"/>
      <c r="L93" s="62"/>
      <c r="M93" s="374"/>
    </row>
    <row r="94" spans="1:13" ht="15" customHeight="1">
      <c r="A94" s="53"/>
      <c r="B94" s="28"/>
      <c r="C94" s="72"/>
      <c r="D94" s="83"/>
      <c r="E94" s="29"/>
      <c r="F94" s="30"/>
      <c r="G94" s="31"/>
      <c r="H94" s="28"/>
      <c r="I94" s="66"/>
      <c r="J94" s="67"/>
      <c r="K94" s="68"/>
      <c r="L94" s="69"/>
      <c r="M94" s="374"/>
    </row>
    <row r="95" spans="1:13" ht="15" customHeight="1">
      <c r="A95" s="52"/>
      <c r="B95" s="24"/>
      <c r="C95" s="25"/>
      <c r="D95" s="82"/>
      <c r="E95" s="25"/>
      <c r="F95" s="26"/>
      <c r="G95" s="27"/>
      <c r="H95" s="24"/>
      <c r="I95" s="59"/>
      <c r="J95" s="138"/>
      <c r="K95" s="61"/>
      <c r="L95" s="62"/>
      <c r="M95" s="374"/>
    </row>
    <row r="96" spans="1:13" ht="15" customHeight="1">
      <c r="A96" s="53"/>
      <c r="B96" s="28"/>
      <c r="C96" s="72"/>
      <c r="D96" s="83"/>
      <c r="E96" s="29"/>
      <c r="F96" s="30"/>
      <c r="G96" s="31"/>
      <c r="H96" s="28"/>
      <c r="I96" s="66"/>
      <c r="J96" s="67"/>
      <c r="K96" s="68"/>
      <c r="L96" s="69"/>
      <c r="M96" s="374"/>
    </row>
    <row r="97" spans="1:13" ht="15" customHeight="1">
      <c r="A97" s="52"/>
      <c r="B97" s="24"/>
      <c r="C97" s="25"/>
      <c r="D97" s="82"/>
      <c r="E97" s="25"/>
      <c r="F97" s="26"/>
      <c r="G97" s="27"/>
      <c r="H97" s="24"/>
      <c r="I97" s="77"/>
      <c r="J97" s="138"/>
      <c r="K97" s="61"/>
      <c r="L97" s="62"/>
      <c r="M97" s="374"/>
    </row>
    <row r="98" spans="1:13" ht="15" customHeight="1">
      <c r="A98" s="53"/>
      <c r="B98" s="28"/>
      <c r="C98" s="86" t="s">
        <v>20</v>
      </c>
      <c r="D98" s="84"/>
      <c r="E98" s="29"/>
      <c r="F98" s="30"/>
      <c r="G98" s="31"/>
      <c r="H98" s="28"/>
      <c r="I98" s="80"/>
      <c r="J98" s="67"/>
      <c r="K98" s="76"/>
      <c r="L98" s="69"/>
      <c r="M98" s="374"/>
    </row>
  </sheetData>
  <mergeCells count="9">
    <mergeCell ref="K1:K2"/>
    <mergeCell ref="L1:L2"/>
    <mergeCell ref="M1:M2"/>
    <mergeCell ref="B1:D2"/>
    <mergeCell ref="E1:E2"/>
    <mergeCell ref="G1:G2"/>
    <mergeCell ref="H1:H2"/>
    <mergeCell ref="I1:I2"/>
    <mergeCell ref="J1:J2"/>
  </mergeCells>
  <phoneticPr fontId="2"/>
  <conditionalFormatting sqref="A3:A98">
    <cfRule type="cellIs" dxfId="75" priority="14" stopIfTrue="1" operator="between">
      <formula>0.9999</formula>
      <formula>1.0001</formula>
    </cfRule>
  </conditionalFormatting>
  <conditionalFormatting sqref="J10:K10 J12:K12 J14:K14 J16:K16 J18:K18 J20:K20 J22:K22 J24:K24 J26:K26 J28:K28 J30:K30 J32:K32 J34:K34 J36:K36 J38:K38 J40:K40 J42:K42 J44:K44 J46:K46 J48:K48 J50:K50 J52:K52 J54:K54 J56:K56 J58:K58 J60:K60 J62:K62 J64:K64 J66 J68 J70:K70 J72:K72 J74:K74 J76:K76 J78:K78 J80:K80 J82 J84 J86:K86 J88:K88 J90:K90 J92:K92 J94:K94 J96:K96 J98:K98">
    <cfRule type="expression" dxfId="74" priority="8" stopIfTrue="1">
      <formula>ISERROR(J10)</formula>
    </cfRule>
  </conditionalFormatting>
  <conditionalFormatting sqref="K6">
    <cfRule type="expression" dxfId="73" priority="19" stopIfTrue="1">
      <formula>ISERROR(K6)</formula>
    </cfRule>
  </conditionalFormatting>
  <conditionalFormatting sqref="K66:K68">
    <cfRule type="expression" dxfId="72" priority="13" stopIfTrue="1">
      <formula>ISERROR(K66)</formula>
    </cfRule>
  </conditionalFormatting>
  <conditionalFormatting sqref="K82:K84">
    <cfRule type="expression" dxfId="71" priority="9" stopIfTrue="1">
      <formula>ISERROR(K82)</formula>
    </cfRule>
  </conditionalFormatting>
  <conditionalFormatting sqref="L5">
    <cfRule type="expression" dxfId="70" priority="18" stopIfTrue="1">
      <formula>ISERROR(L5)</formula>
    </cfRule>
  </conditionalFormatting>
  <conditionalFormatting sqref="L7 J8:K8 L87 L89 L91 L93 L95 L97">
    <cfRule type="expression" dxfId="69" priority="20" stopIfTrue="1">
      <formula>ISERROR(J7)</formula>
    </cfRule>
  </conditionalFormatting>
  <conditionalFormatting sqref="L9 L11 L13 L15 L17 L19 L21 L23 L25 L27 L29 L31 L33 L35 L37 L39 L41 L43 L45 L47 L49 L51 L53 L55 L57 L59 L61 L63 L65 L67 L69 L71 L73 L75 L77 L79 L81 L83 L85">
    <cfRule type="expression" dxfId="68" priority="7"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3" manualBreakCount="3">
    <brk id="34" min="1" max="11" man="1"/>
    <brk id="66" min="1" max="11" man="1"/>
    <brk id="98" min="1" max="11"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B5ABE-9279-418E-AD50-21AF4092894A}">
  <sheetPr>
    <tabColor rgb="FFFFFF00"/>
  </sheetPr>
  <dimension ref="A1:Q130"/>
  <sheetViews>
    <sheetView showGridLines="0" showZeros="0" view="pageBreakPreview" zoomScale="90" zoomScaleNormal="80" zoomScaleSheetLayoutView="90" workbookViewId="0">
      <pane ySplit="4" topLeftCell="A5" activePane="bottomLeft" state="frozenSplit"/>
      <selection activeCell="H32" sqref="H32"/>
      <selection pane="bottomLeft" activeCell="S135" sqref="S135"/>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6"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66</v>
      </c>
      <c r="C4" s="85" t="s">
        <v>1462</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1463</v>
      </c>
      <c r="D8" s="83"/>
      <c r="E8" s="29"/>
      <c r="F8" s="30"/>
      <c r="G8" s="31"/>
      <c r="H8" s="28"/>
      <c r="I8" s="67"/>
      <c r="J8" s="67"/>
      <c r="K8" s="68"/>
      <c r="L8" s="69"/>
      <c r="M8" s="374"/>
    </row>
    <row r="9" spans="1:14" ht="15" customHeight="1">
      <c r="A9" s="52"/>
      <c r="B9" s="24"/>
      <c r="C9" s="25"/>
      <c r="D9" s="82"/>
      <c r="E9" s="25"/>
      <c r="F9" s="26"/>
      <c r="G9" s="27"/>
      <c r="H9" s="24"/>
      <c r="I9" s="60"/>
      <c r="J9" s="138"/>
      <c r="K9" s="61"/>
      <c r="L9" s="62"/>
      <c r="M9" s="374"/>
    </row>
    <row r="10" spans="1:14" ht="15" customHeight="1">
      <c r="A10" s="53"/>
      <c r="B10" s="28"/>
      <c r="C10" s="72" t="s">
        <v>1378</v>
      </c>
      <c r="D10" s="83"/>
      <c r="E10" s="29" t="s">
        <v>1464</v>
      </c>
      <c r="F10" s="30"/>
      <c r="G10" s="31"/>
      <c r="H10" s="28" t="s">
        <v>562</v>
      </c>
      <c r="I10" s="66">
        <v>6</v>
      </c>
      <c r="J10" s="67"/>
      <c r="K10" s="68"/>
      <c r="L10" s="200"/>
      <c r="M10" s="374"/>
    </row>
    <row r="11" spans="1:14" ht="15" customHeight="1">
      <c r="A11" s="52"/>
      <c r="B11" s="24"/>
      <c r="C11" s="25"/>
      <c r="D11" s="82"/>
      <c r="E11" s="25"/>
      <c r="F11" s="26"/>
      <c r="G11" s="27"/>
      <c r="H11" s="24"/>
      <c r="I11" s="60"/>
      <c r="J11" s="138"/>
      <c r="K11" s="61"/>
      <c r="L11" s="62"/>
      <c r="M11" s="374"/>
    </row>
    <row r="12" spans="1:14" ht="15" customHeight="1">
      <c r="A12" s="53"/>
      <c r="B12" s="28"/>
      <c r="C12" s="72" t="s">
        <v>1379</v>
      </c>
      <c r="D12" s="83"/>
      <c r="E12" s="29" t="s">
        <v>1465</v>
      </c>
      <c r="F12" s="30"/>
      <c r="G12" s="31"/>
      <c r="H12" s="28" t="s">
        <v>562</v>
      </c>
      <c r="I12" s="66">
        <v>6</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1466</v>
      </c>
      <c r="D14" s="83"/>
      <c r="E14" s="29" t="s">
        <v>1467</v>
      </c>
      <c r="F14" s="30"/>
      <c r="G14" s="31"/>
      <c r="H14" s="28" t="s">
        <v>562</v>
      </c>
      <c r="I14" s="66">
        <v>1</v>
      </c>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1468</v>
      </c>
      <c r="D16" s="83"/>
      <c r="E16" s="29" t="s">
        <v>1469</v>
      </c>
      <c r="F16" s="30"/>
      <c r="G16" s="31"/>
      <c r="H16" s="28" t="s">
        <v>562</v>
      </c>
      <c r="I16" s="66">
        <v>6</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1470</v>
      </c>
      <c r="D18" s="83"/>
      <c r="E18" s="29" t="s">
        <v>1471</v>
      </c>
      <c r="F18" s="30"/>
      <c r="G18" s="31"/>
      <c r="H18" s="28" t="s">
        <v>562</v>
      </c>
      <c r="I18" s="66">
        <v>3</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1472</v>
      </c>
      <c r="D20" s="83"/>
      <c r="E20" s="29" t="s">
        <v>1473</v>
      </c>
      <c r="F20" s="30"/>
      <c r="G20" s="31"/>
      <c r="H20" s="28" t="s">
        <v>562</v>
      </c>
      <c r="I20" s="66">
        <v>1</v>
      </c>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1474</v>
      </c>
      <c r="D22" s="83"/>
      <c r="E22" s="29" t="s">
        <v>1475</v>
      </c>
      <c r="F22" s="30"/>
      <c r="G22" s="31"/>
      <c r="H22" s="28" t="s">
        <v>562</v>
      </c>
      <c r="I22" s="66">
        <v>12</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1476</v>
      </c>
      <c r="D24" s="83"/>
      <c r="E24" s="29" t="s">
        <v>1477</v>
      </c>
      <c r="F24" s="30"/>
      <c r="G24" s="31"/>
      <c r="H24" s="28" t="s">
        <v>562</v>
      </c>
      <c r="I24" s="66">
        <v>12</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t="s">
        <v>1383</v>
      </c>
      <c r="D26" s="83"/>
      <c r="E26" s="29"/>
      <c r="F26" s="30"/>
      <c r="G26" s="31"/>
      <c r="H26" s="28" t="s">
        <v>562</v>
      </c>
      <c r="I26" s="66">
        <v>3</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1478</v>
      </c>
      <c r="D28" s="83"/>
      <c r="E28" s="29" t="s">
        <v>1479</v>
      </c>
      <c r="F28" s="30"/>
      <c r="G28" s="31"/>
      <c r="H28" s="28" t="s">
        <v>562</v>
      </c>
      <c r="I28" s="66">
        <v>3</v>
      </c>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72" t="s">
        <v>1480</v>
      </c>
      <c r="D30" s="83"/>
      <c r="E30" s="29"/>
      <c r="F30" s="30"/>
      <c r="G30" s="31"/>
      <c r="H30" s="28"/>
      <c r="I30" s="67"/>
      <c r="J30" s="67"/>
      <c r="K30" s="68"/>
      <c r="L30" s="200"/>
      <c r="M30" s="374"/>
    </row>
    <row r="31" spans="1:13" ht="15" customHeight="1">
      <c r="A31" s="52"/>
      <c r="B31" s="24"/>
      <c r="C31" s="25"/>
      <c r="D31" s="82"/>
      <c r="E31" s="190" t="s">
        <v>1481</v>
      </c>
      <c r="F31" s="26"/>
      <c r="G31" s="27"/>
      <c r="H31" s="24"/>
      <c r="I31" s="60"/>
      <c r="J31" s="138"/>
      <c r="K31" s="61"/>
      <c r="L31" s="62"/>
      <c r="M31" s="374"/>
    </row>
    <row r="32" spans="1:13" ht="15" customHeight="1">
      <c r="A32" s="53"/>
      <c r="B32" s="28"/>
      <c r="C32" s="72" t="s">
        <v>1482</v>
      </c>
      <c r="D32" s="83"/>
      <c r="E32" s="191" t="s">
        <v>1483</v>
      </c>
      <c r="F32" s="30"/>
      <c r="G32" s="31"/>
      <c r="H32" s="28" t="s">
        <v>271</v>
      </c>
      <c r="I32" s="66">
        <v>1</v>
      </c>
      <c r="J32" s="67"/>
      <c r="K32" s="68"/>
      <c r="L32" s="200"/>
      <c r="M32" s="374"/>
    </row>
    <row r="33" spans="1:13" ht="15" customHeight="1">
      <c r="A33" s="52"/>
      <c r="B33" s="24"/>
      <c r="C33" s="25"/>
      <c r="D33" s="82"/>
      <c r="E33" s="25" t="s">
        <v>1484</v>
      </c>
      <c r="F33" s="26"/>
      <c r="G33" s="27"/>
      <c r="H33" s="24"/>
      <c r="I33" s="77"/>
      <c r="J33" s="138"/>
      <c r="K33" s="61"/>
      <c r="L33" s="62"/>
      <c r="M33" s="374"/>
    </row>
    <row r="34" spans="1:13" ht="15" customHeight="1">
      <c r="A34" s="53"/>
      <c r="B34" s="28"/>
      <c r="C34" s="29" t="s">
        <v>1485</v>
      </c>
      <c r="D34" s="84"/>
      <c r="E34" s="29" t="s">
        <v>1486</v>
      </c>
      <c r="F34" s="30"/>
      <c r="G34" s="31"/>
      <c r="H34" s="28" t="s">
        <v>271</v>
      </c>
      <c r="I34" s="80">
        <v>1</v>
      </c>
      <c r="J34" s="67"/>
      <c r="K34" s="68"/>
      <c r="L34" s="200"/>
      <c r="M34" s="374"/>
    </row>
    <row r="35" spans="1:13" ht="15" customHeight="1">
      <c r="A35" s="52"/>
      <c r="B35" s="55"/>
      <c r="C35" s="192"/>
      <c r="D35" s="26"/>
      <c r="E35" s="190" t="s">
        <v>1487</v>
      </c>
      <c r="F35" s="26"/>
      <c r="G35" s="27"/>
      <c r="H35" s="58"/>
      <c r="I35" s="59"/>
      <c r="J35" s="138"/>
      <c r="K35" s="61"/>
      <c r="L35" s="62"/>
      <c r="M35" s="374"/>
    </row>
    <row r="36" spans="1:13" ht="15" customHeight="1">
      <c r="A36" s="53"/>
      <c r="B36" s="63"/>
      <c r="C36" s="72" t="s">
        <v>1488</v>
      </c>
      <c r="D36" s="30"/>
      <c r="E36" s="191" t="s">
        <v>1489</v>
      </c>
      <c r="F36" s="30"/>
      <c r="G36" s="31"/>
      <c r="H36" s="28" t="s">
        <v>271</v>
      </c>
      <c r="I36" s="66">
        <v>1</v>
      </c>
      <c r="J36" s="67"/>
      <c r="K36" s="68"/>
      <c r="L36" s="200"/>
      <c r="M36" s="374"/>
    </row>
    <row r="37" spans="1:13" ht="15" customHeight="1">
      <c r="A37" s="52"/>
      <c r="B37" s="24"/>
      <c r="C37" s="25"/>
      <c r="D37" s="82"/>
      <c r="E37" s="25"/>
      <c r="F37" s="26"/>
      <c r="G37" s="27"/>
      <c r="H37" s="24"/>
      <c r="I37" s="59"/>
      <c r="J37" s="138"/>
      <c r="K37" s="61"/>
      <c r="L37" s="62"/>
      <c r="M37" s="374"/>
    </row>
    <row r="38" spans="1:13" ht="15" customHeight="1">
      <c r="A38" s="53"/>
      <c r="B38" s="28"/>
      <c r="C38" s="72" t="s">
        <v>1394</v>
      </c>
      <c r="D38" s="83"/>
      <c r="E38" s="29"/>
      <c r="F38" s="30"/>
      <c r="G38" s="31"/>
      <c r="H38" s="28"/>
      <c r="I38" s="66"/>
      <c r="J38" s="67"/>
      <c r="K38" s="68"/>
      <c r="L38" s="200"/>
      <c r="M38" s="374"/>
    </row>
    <row r="39" spans="1:13" ht="15" customHeight="1">
      <c r="A39" s="52"/>
      <c r="B39" s="24"/>
      <c r="C39" s="25"/>
      <c r="D39" s="82"/>
      <c r="E39" s="25"/>
      <c r="F39" s="26"/>
      <c r="G39" s="27"/>
      <c r="H39" s="24"/>
      <c r="I39" s="59"/>
      <c r="J39" s="138"/>
      <c r="K39" s="61"/>
      <c r="L39" s="62"/>
      <c r="M39" s="374"/>
    </row>
    <row r="40" spans="1:13" ht="15" customHeight="1">
      <c r="A40" s="53"/>
      <c r="B40" s="28"/>
      <c r="C40" s="72" t="s">
        <v>1490</v>
      </c>
      <c r="D40" s="83"/>
      <c r="E40" s="29" t="s">
        <v>1491</v>
      </c>
      <c r="F40" s="30"/>
      <c r="G40" s="31"/>
      <c r="H40" s="28" t="s">
        <v>271</v>
      </c>
      <c r="I40" s="66">
        <v>8</v>
      </c>
      <c r="J40" s="67"/>
      <c r="K40" s="68"/>
      <c r="L40" s="200"/>
      <c r="M40" s="374"/>
    </row>
    <row r="41" spans="1:13" ht="15" customHeight="1">
      <c r="A41" s="52"/>
      <c r="B41" s="24"/>
      <c r="C41" s="25"/>
      <c r="D41" s="82"/>
      <c r="E41" s="25"/>
      <c r="F41" s="26"/>
      <c r="G41" s="27"/>
      <c r="H41" s="24"/>
      <c r="I41" s="59"/>
      <c r="J41" s="138"/>
      <c r="K41" s="61"/>
      <c r="L41" s="62"/>
      <c r="M41" s="374"/>
    </row>
    <row r="42" spans="1:13" ht="15" customHeight="1">
      <c r="A42" s="53"/>
      <c r="B42" s="28"/>
      <c r="C42" s="72" t="s">
        <v>1492</v>
      </c>
      <c r="D42" s="83"/>
      <c r="E42" s="29" t="s">
        <v>1493</v>
      </c>
      <c r="F42" s="30"/>
      <c r="G42" s="31"/>
      <c r="H42" s="28" t="s">
        <v>271</v>
      </c>
      <c r="I42" s="66">
        <v>4</v>
      </c>
      <c r="J42" s="67"/>
      <c r="K42" s="68"/>
      <c r="L42" s="200"/>
      <c r="M42" s="374"/>
    </row>
    <row r="43" spans="1:13" ht="15" customHeight="1">
      <c r="A43" s="52"/>
      <c r="B43" s="24"/>
      <c r="C43" s="25"/>
      <c r="D43" s="82"/>
      <c r="E43" s="25"/>
      <c r="F43" s="26"/>
      <c r="G43" s="27"/>
      <c r="H43" s="24"/>
      <c r="I43" s="59"/>
      <c r="J43" s="138"/>
      <c r="K43" s="61"/>
      <c r="L43" s="62"/>
      <c r="M43" s="374"/>
    </row>
    <row r="44" spans="1:13" ht="15" customHeight="1">
      <c r="A44" s="53"/>
      <c r="B44" s="28"/>
      <c r="C44" s="72" t="s">
        <v>1494</v>
      </c>
      <c r="D44" s="83"/>
      <c r="E44" s="29" t="s">
        <v>1495</v>
      </c>
      <c r="F44" s="30"/>
      <c r="G44" s="31"/>
      <c r="H44" s="28" t="s">
        <v>271</v>
      </c>
      <c r="I44" s="66">
        <v>1</v>
      </c>
      <c r="J44" s="67"/>
      <c r="K44" s="68"/>
      <c r="L44" s="200"/>
      <c r="M44" s="374"/>
    </row>
    <row r="45" spans="1:13" ht="15" customHeight="1">
      <c r="A45" s="52"/>
      <c r="B45" s="24"/>
      <c r="C45" s="25"/>
      <c r="D45" s="82"/>
      <c r="E45" s="25"/>
      <c r="F45" s="26"/>
      <c r="G45" s="27"/>
      <c r="H45" s="24"/>
      <c r="I45" s="59"/>
      <c r="J45" s="138"/>
      <c r="K45" s="61"/>
      <c r="L45" s="62"/>
      <c r="M45" s="374"/>
    </row>
    <row r="46" spans="1:13" ht="15" customHeight="1">
      <c r="A46" s="53"/>
      <c r="B46" s="28"/>
      <c r="C46" s="72" t="s">
        <v>1496</v>
      </c>
      <c r="D46" s="83"/>
      <c r="E46" s="29" t="s">
        <v>1497</v>
      </c>
      <c r="F46" s="30"/>
      <c r="G46" s="31"/>
      <c r="H46" s="28" t="s">
        <v>271</v>
      </c>
      <c r="I46" s="66">
        <v>12</v>
      </c>
      <c r="J46" s="67"/>
      <c r="K46" s="68"/>
      <c r="L46" s="200"/>
      <c r="M46" s="374"/>
    </row>
    <row r="47" spans="1:13" ht="15" customHeight="1">
      <c r="A47" s="52"/>
      <c r="B47" s="24"/>
      <c r="C47" s="25"/>
      <c r="D47" s="82"/>
      <c r="E47" s="25"/>
      <c r="F47" s="26"/>
      <c r="G47" s="27"/>
      <c r="H47" s="24"/>
      <c r="I47" s="59"/>
      <c r="J47" s="138"/>
      <c r="K47" s="61"/>
      <c r="L47" s="62"/>
      <c r="M47" s="374"/>
    </row>
    <row r="48" spans="1:13" ht="15" customHeight="1">
      <c r="A48" s="53"/>
      <c r="B48" s="28"/>
      <c r="C48" s="72" t="s">
        <v>1498</v>
      </c>
      <c r="D48" s="83"/>
      <c r="E48" s="29" t="s">
        <v>1499</v>
      </c>
      <c r="F48" s="30"/>
      <c r="G48" s="31"/>
      <c r="H48" s="28" t="s">
        <v>271</v>
      </c>
      <c r="I48" s="66">
        <v>3</v>
      </c>
      <c r="J48" s="67"/>
      <c r="K48" s="68"/>
      <c r="L48" s="200"/>
      <c r="M48" s="374"/>
    </row>
    <row r="49" spans="1:13" ht="15" customHeight="1">
      <c r="A49" s="52"/>
      <c r="B49" s="24"/>
      <c r="C49" s="25"/>
      <c r="D49" s="82"/>
      <c r="E49" s="25"/>
      <c r="F49" s="26"/>
      <c r="G49" s="27"/>
      <c r="H49" s="24"/>
      <c r="I49" s="59"/>
      <c r="J49" s="138"/>
      <c r="K49" s="61"/>
      <c r="L49" s="62"/>
      <c r="M49" s="374"/>
    </row>
    <row r="50" spans="1:13" ht="15" customHeight="1">
      <c r="A50" s="53"/>
      <c r="B50" s="28"/>
      <c r="C50" s="72" t="s">
        <v>1500</v>
      </c>
      <c r="D50" s="83"/>
      <c r="E50" s="29" t="s">
        <v>1501</v>
      </c>
      <c r="F50" s="30"/>
      <c r="G50" s="31"/>
      <c r="H50" s="28" t="s">
        <v>271</v>
      </c>
      <c r="I50" s="66">
        <v>26</v>
      </c>
      <c r="J50" s="67"/>
      <c r="K50" s="68"/>
      <c r="L50" s="200"/>
      <c r="M50" s="374"/>
    </row>
    <row r="51" spans="1:13" ht="15" customHeight="1">
      <c r="A51" s="52"/>
      <c r="B51" s="24"/>
      <c r="C51" s="25"/>
      <c r="D51" s="82"/>
      <c r="E51" s="25"/>
      <c r="F51" s="26"/>
      <c r="G51" s="27"/>
      <c r="H51" s="24"/>
      <c r="I51" s="59"/>
      <c r="J51" s="138"/>
      <c r="K51" s="61"/>
      <c r="L51" s="62"/>
      <c r="M51" s="374"/>
    </row>
    <row r="52" spans="1:13" ht="15" customHeight="1">
      <c r="A52" s="53"/>
      <c r="B52" s="28"/>
      <c r="C52" s="72" t="s">
        <v>1502</v>
      </c>
      <c r="D52" s="83"/>
      <c r="E52" s="29" t="s">
        <v>1503</v>
      </c>
      <c r="F52" s="30"/>
      <c r="G52" s="31"/>
      <c r="H52" s="28" t="s">
        <v>271</v>
      </c>
      <c r="I52" s="66">
        <v>2</v>
      </c>
      <c r="J52" s="67"/>
      <c r="K52" s="68"/>
      <c r="L52" s="200"/>
      <c r="M52" s="374"/>
    </row>
    <row r="53" spans="1:13" ht="15" customHeight="1">
      <c r="A53" s="52"/>
      <c r="B53" s="24"/>
      <c r="C53" s="25"/>
      <c r="D53" s="82"/>
      <c r="E53" s="25"/>
      <c r="F53" s="26"/>
      <c r="G53" s="27"/>
      <c r="H53" s="24"/>
      <c r="I53" s="59"/>
      <c r="J53" s="138"/>
      <c r="K53" s="61"/>
      <c r="L53" s="62"/>
      <c r="M53" s="374"/>
    </row>
    <row r="54" spans="1:13" ht="15" customHeight="1">
      <c r="A54" s="53"/>
      <c r="B54" s="28"/>
      <c r="C54" s="72" t="s">
        <v>1504</v>
      </c>
      <c r="D54" s="83"/>
      <c r="E54" s="29" t="s">
        <v>1505</v>
      </c>
      <c r="F54" s="30"/>
      <c r="G54" s="31"/>
      <c r="H54" s="28" t="s">
        <v>271</v>
      </c>
      <c r="I54" s="66">
        <v>1</v>
      </c>
      <c r="J54" s="67"/>
      <c r="K54" s="68"/>
      <c r="L54" s="200"/>
      <c r="M54" s="374"/>
    </row>
    <row r="55" spans="1:13" ht="15" customHeight="1">
      <c r="A55" s="52"/>
      <c r="B55" s="24"/>
      <c r="C55" s="25"/>
      <c r="D55" s="82"/>
      <c r="E55" s="25"/>
      <c r="F55" s="26"/>
      <c r="G55" s="27"/>
      <c r="H55" s="24"/>
      <c r="I55" s="59"/>
      <c r="J55" s="138"/>
      <c r="K55" s="61"/>
      <c r="L55" s="62"/>
      <c r="M55" s="374"/>
    </row>
    <row r="56" spans="1:13" ht="15" customHeight="1">
      <c r="A56" s="53"/>
      <c r="B56" s="28"/>
      <c r="C56" s="72" t="s">
        <v>1506</v>
      </c>
      <c r="D56" s="83"/>
      <c r="E56" s="29" t="s">
        <v>1507</v>
      </c>
      <c r="F56" s="30"/>
      <c r="G56" s="31"/>
      <c r="H56" s="28" t="s">
        <v>271</v>
      </c>
      <c r="I56" s="66">
        <v>2</v>
      </c>
      <c r="J56" s="67"/>
      <c r="K56" s="68"/>
      <c r="L56" s="200"/>
      <c r="M56" s="374"/>
    </row>
    <row r="57" spans="1:13" ht="15" customHeight="1">
      <c r="A57" s="52"/>
      <c r="B57" s="24"/>
      <c r="C57" s="25"/>
      <c r="D57" s="82"/>
      <c r="E57" s="25"/>
      <c r="F57" s="26"/>
      <c r="G57" s="27"/>
      <c r="H57" s="24"/>
      <c r="I57" s="59"/>
      <c r="J57" s="138"/>
      <c r="K57" s="61"/>
      <c r="L57" s="62"/>
      <c r="M57" s="374"/>
    </row>
    <row r="58" spans="1:13" ht="15" customHeight="1">
      <c r="A58" s="53"/>
      <c r="B58" s="28"/>
      <c r="C58" s="72" t="s">
        <v>1508</v>
      </c>
      <c r="D58" s="83"/>
      <c r="E58" s="29" t="s">
        <v>1509</v>
      </c>
      <c r="F58" s="30"/>
      <c r="G58" s="31"/>
      <c r="H58" s="28" t="s">
        <v>271</v>
      </c>
      <c r="I58" s="66">
        <v>1</v>
      </c>
      <c r="J58" s="67"/>
      <c r="K58" s="68"/>
      <c r="L58" s="200"/>
      <c r="M58" s="374"/>
    </row>
    <row r="59" spans="1:13" ht="15" customHeight="1">
      <c r="A59" s="52"/>
      <c r="B59" s="24"/>
      <c r="C59" s="25"/>
      <c r="D59" s="82"/>
      <c r="E59" s="25"/>
      <c r="F59" s="26"/>
      <c r="G59" s="27"/>
      <c r="H59" s="24"/>
      <c r="I59" s="59"/>
      <c r="J59" s="138"/>
      <c r="K59" s="61"/>
      <c r="L59" s="62"/>
      <c r="M59" s="374"/>
    </row>
    <row r="60" spans="1:13" ht="15" customHeight="1">
      <c r="A60" s="53"/>
      <c r="B60" s="28"/>
      <c r="C60" s="72" t="s">
        <v>1510</v>
      </c>
      <c r="D60" s="83"/>
      <c r="E60" s="29" t="s">
        <v>1511</v>
      </c>
      <c r="F60" s="30"/>
      <c r="G60" s="31"/>
      <c r="H60" s="28" t="s">
        <v>271</v>
      </c>
      <c r="I60" s="66">
        <v>2</v>
      </c>
      <c r="J60" s="67"/>
      <c r="K60" s="68"/>
      <c r="L60" s="200"/>
      <c r="M60" s="374"/>
    </row>
    <row r="61" spans="1:13" ht="15" customHeight="1">
      <c r="A61" s="52"/>
      <c r="B61" s="24"/>
      <c r="C61" s="25"/>
      <c r="D61" s="82"/>
      <c r="E61" s="25"/>
      <c r="F61" s="26"/>
      <c r="G61" s="27"/>
      <c r="H61" s="24"/>
      <c r="I61" s="59"/>
      <c r="J61" s="138"/>
      <c r="K61" s="61"/>
      <c r="L61" s="62"/>
      <c r="M61" s="374"/>
    </row>
    <row r="62" spans="1:13" ht="15" customHeight="1">
      <c r="A62" s="53"/>
      <c r="B62" s="28"/>
      <c r="C62" s="72" t="s">
        <v>1410</v>
      </c>
      <c r="D62" s="83"/>
      <c r="E62" s="29"/>
      <c r="F62" s="30"/>
      <c r="G62" s="31"/>
      <c r="H62" s="28" t="s">
        <v>1224</v>
      </c>
      <c r="I62" s="66">
        <v>2.6</v>
      </c>
      <c r="J62" s="67"/>
      <c r="K62" s="68"/>
      <c r="L62" s="200"/>
      <c r="M62" s="374"/>
    </row>
    <row r="63" spans="1:13" ht="15" customHeight="1">
      <c r="A63" s="52"/>
      <c r="B63" s="24"/>
      <c r="C63" s="25"/>
      <c r="D63" s="82"/>
      <c r="E63" s="25"/>
      <c r="F63" s="26"/>
      <c r="G63" s="27"/>
      <c r="H63" s="24"/>
      <c r="I63" s="59"/>
      <c r="J63" s="138"/>
      <c r="K63" s="61"/>
      <c r="L63" s="62"/>
      <c r="M63" s="374"/>
    </row>
    <row r="64" spans="1:13" ht="15" customHeight="1">
      <c r="A64" s="53"/>
      <c r="B64" s="28"/>
      <c r="C64" s="72" t="s">
        <v>1411</v>
      </c>
      <c r="D64" s="83"/>
      <c r="E64" s="29"/>
      <c r="F64" s="30"/>
      <c r="G64" s="31"/>
      <c r="H64" s="28" t="s">
        <v>59</v>
      </c>
      <c r="I64" s="66">
        <v>1</v>
      </c>
      <c r="J64" s="67"/>
      <c r="K64" s="67"/>
      <c r="L64" s="200"/>
      <c r="M64" s="374"/>
    </row>
    <row r="65" spans="1:13" ht="15" customHeight="1">
      <c r="A65" s="52"/>
      <c r="B65" s="24"/>
      <c r="C65" s="25"/>
      <c r="D65" s="82"/>
      <c r="E65" s="25"/>
      <c r="F65" s="26"/>
      <c r="G65" s="27"/>
      <c r="H65" s="24"/>
      <c r="I65" s="59"/>
      <c r="J65" s="138"/>
      <c r="K65" s="61"/>
      <c r="L65" s="62"/>
      <c r="M65" s="374"/>
    </row>
    <row r="66" spans="1:13" ht="15" customHeight="1">
      <c r="A66" s="53"/>
      <c r="B66" s="28"/>
      <c r="C66" s="72" t="s">
        <v>1512</v>
      </c>
      <c r="D66" s="83"/>
      <c r="E66" s="29"/>
      <c r="F66" s="30"/>
      <c r="G66" s="31"/>
      <c r="H66" s="28"/>
      <c r="I66" s="67"/>
      <c r="J66" s="67"/>
      <c r="K66" s="68"/>
      <c r="L66" s="200"/>
      <c r="M66" s="374"/>
    </row>
    <row r="67" spans="1:13" ht="15" customHeight="1">
      <c r="A67" s="52"/>
      <c r="B67" s="24"/>
      <c r="C67" s="25"/>
      <c r="D67" s="82"/>
      <c r="E67" s="25"/>
      <c r="F67" s="26"/>
      <c r="G67" s="27"/>
      <c r="H67" s="24"/>
      <c r="I67" s="60"/>
      <c r="J67" s="138"/>
      <c r="K67" s="61"/>
      <c r="L67" s="62"/>
      <c r="M67" s="374"/>
    </row>
    <row r="68" spans="1:13" ht="15" customHeight="1">
      <c r="A68" s="53"/>
      <c r="B68" s="28"/>
      <c r="C68" s="72" t="s">
        <v>1513</v>
      </c>
      <c r="D68" s="83"/>
      <c r="E68" s="29" t="s">
        <v>1514</v>
      </c>
      <c r="F68" s="30"/>
      <c r="G68" s="31"/>
      <c r="H68" s="28" t="s">
        <v>271</v>
      </c>
      <c r="I68" s="66">
        <v>15</v>
      </c>
      <c r="J68" s="67"/>
      <c r="K68" s="68"/>
      <c r="L68" s="200"/>
      <c r="M68" s="374"/>
    </row>
    <row r="69" spans="1:13" ht="15" customHeight="1">
      <c r="A69" s="52"/>
      <c r="B69" s="24"/>
      <c r="C69" s="25"/>
      <c r="D69" s="82"/>
      <c r="E69" s="25"/>
      <c r="F69" s="26"/>
      <c r="G69" s="27"/>
      <c r="H69" s="24"/>
      <c r="I69" s="77"/>
      <c r="J69" s="138"/>
      <c r="K69" s="61"/>
      <c r="L69" s="62"/>
      <c r="M69" s="374"/>
    </row>
    <row r="70" spans="1:13" ht="15" customHeight="1">
      <c r="A70" s="53"/>
      <c r="B70" s="28"/>
      <c r="C70" s="29" t="s">
        <v>1515</v>
      </c>
      <c r="D70" s="84"/>
      <c r="E70" s="29" t="s">
        <v>1514</v>
      </c>
      <c r="F70" s="30"/>
      <c r="G70" s="31"/>
      <c r="H70" s="28" t="s">
        <v>271</v>
      </c>
      <c r="I70" s="80">
        <v>1</v>
      </c>
      <c r="J70" s="67"/>
      <c r="K70" s="68"/>
      <c r="L70" s="200"/>
      <c r="M70" s="374"/>
    </row>
    <row r="71" spans="1:13" ht="15" customHeight="1">
      <c r="A71" s="52"/>
      <c r="B71" s="55"/>
      <c r="C71" s="25"/>
      <c r="D71" s="26"/>
      <c r="E71" s="190"/>
      <c r="F71" s="26"/>
      <c r="G71" s="27"/>
      <c r="H71" s="24"/>
      <c r="I71" s="59"/>
      <c r="J71" s="138"/>
      <c r="K71" s="61"/>
      <c r="L71" s="62"/>
      <c r="M71" s="374"/>
    </row>
    <row r="72" spans="1:13" ht="15" customHeight="1">
      <c r="A72" s="53"/>
      <c r="B72" s="63"/>
      <c r="C72" s="29" t="s">
        <v>1516</v>
      </c>
      <c r="D72" s="30"/>
      <c r="E72" s="29" t="s">
        <v>1517</v>
      </c>
      <c r="F72" s="30"/>
      <c r="G72" s="31"/>
      <c r="H72" s="28" t="s">
        <v>271</v>
      </c>
      <c r="I72" s="66">
        <v>1</v>
      </c>
      <c r="J72" s="67"/>
      <c r="K72" s="68"/>
      <c r="L72" s="200"/>
      <c r="M72" s="374"/>
    </row>
    <row r="73" spans="1:13" ht="15" customHeight="1">
      <c r="A73" s="52"/>
      <c r="B73" s="24"/>
      <c r="C73" s="25"/>
      <c r="D73" s="82"/>
      <c r="E73" s="25"/>
      <c r="F73" s="26"/>
      <c r="G73" s="27"/>
      <c r="H73" s="24"/>
      <c r="I73" s="59"/>
      <c r="J73" s="138"/>
      <c r="K73" s="61"/>
      <c r="L73" s="62"/>
      <c r="M73" s="374"/>
    </row>
    <row r="74" spans="1:13" ht="15" customHeight="1">
      <c r="A74" s="53"/>
      <c r="B74" s="28"/>
      <c r="C74" s="29" t="s">
        <v>1518</v>
      </c>
      <c r="D74" s="83"/>
      <c r="E74" s="29" t="s">
        <v>1519</v>
      </c>
      <c r="F74" s="30"/>
      <c r="G74" s="31"/>
      <c r="H74" s="28" t="s">
        <v>271</v>
      </c>
      <c r="I74" s="66">
        <v>4</v>
      </c>
      <c r="J74" s="67"/>
      <c r="K74" s="68"/>
      <c r="L74" s="200"/>
      <c r="M74" s="374"/>
    </row>
    <row r="75" spans="1:13" ht="15" customHeight="1">
      <c r="A75" s="52"/>
      <c r="B75" s="24"/>
      <c r="C75" s="25"/>
      <c r="D75" s="82"/>
      <c r="E75" s="25"/>
      <c r="F75" s="26"/>
      <c r="G75" s="27"/>
      <c r="H75" s="24"/>
      <c r="I75" s="59"/>
      <c r="J75" s="138"/>
      <c r="K75" s="61"/>
      <c r="L75" s="62"/>
      <c r="M75" s="374"/>
    </row>
    <row r="76" spans="1:13" ht="15" customHeight="1">
      <c r="A76" s="53"/>
      <c r="B76" s="28"/>
      <c r="C76" s="29" t="s">
        <v>1520</v>
      </c>
      <c r="D76" s="83"/>
      <c r="E76" s="29" t="s">
        <v>1521</v>
      </c>
      <c r="F76" s="30"/>
      <c r="G76" s="31"/>
      <c r="H76" s="28" t="s">
        <v>271</v>
      </c>
      <c r="I76" s="66">
        <v>4</v>
      </c>
      <c r="J76" s="67"/>
      <c r="K76" s="68"/>
      <c r="L76" s="200"/>
      <c r="M76" s="374"/>
    </row>
    <row r="77" spans="1:13" ht="15" customHeight="1">
      <c r="A77" s="52"/>
      <c r="B77" s="24"/>
      <c r="C77" s="25"/>
      <c r="D77" s="82"/>
      <c r="E77" s="25"/>
      <c r="F77" s="26"/>
      <c r="G77" s="27"/>
      <c r="H77" s="24"/>
      <c r="I77" s="59"/>
      <c r="J77" s="138"/>
      <c r="K77" s="61"/>
      <c r="L77" s="62"/>
      <c r="M77" s="374"/>
    </row>
    <row r="78" spans="1:13" ht="15" customHeight="1">
      <c r="A78" s="53"/>
      <c r="B78" s="28"/>
      <c r="C78" s="29" t="s">
        <v>1522</v>
      </c>
      <c r="D78" s="83"/>
      <c r="E78" s="29" t="s">
        <v>1519</v>
      </c>
      <c r="F78" s="30"/>
      <c r="G78" s="31"/>
      <c r="H78" s="28" t="s">
        <v>271</v>
      </c>
      <c r="I78" s="66">
        <v>1</v>
      </c>
      <c r="J78" s="67"/>
      <c r="K78" s="68"/>
      <c r="L78" s="200"/>
      <c r="M78" s="374"/>
    </row>
    <row r="79" spans="1:13" ht="15" customHeight="1">
      <c r="A79" s="52"/>
      <c r="B79" s="24"/>
      <c r="C79" s="25"/>
      <c r="D79" s="82"/>
      <c r="E79" s="25"/>
      <c r="F79" s="26"/>
      <c r="G79" s="27"/>
      <c r="H79" s="24"/>
      <c r="I79" s="59"/>
      <c r="J79" s="138"/>
      <c r="K79" s="61"/>
      <c r="L79" s="62"/>
      <c r="M79" s="374"/>
    </row>
    <row r="80" spans="1:13" ht="15" customHeight="1">
      <c r="A80" s="53"/>
      <c r="B80" s="28"/>
      <c r="C80" s="29" t="s">
        <v>1523</v>
      </c>
      <c r="D80" s="83"/>
      <c r="E80" s="29" t="s">
        <v>1524</v>
      </c>
      <c r="F80" s="30"/>
      <c r="G80" s="31"/>
      <c r="H80" s="28" t="s">
        <v>271</v>
      </c>
      <c r="I80" s="66">
        <v>1</v>
      </c>
      <c r="J80" s="67"/>
      <c r="K80" s="68"/>
      <c r="L80" s="200"/>
      <c r="M80" s="374"/>
    </row>
    <row r="81" spans="1:13" ht="15" customHeight="1">
      <c r="A81" s="52"/>
      <c r="B81" s="24"/>
      <c r="C81" s="25"/>
      <c r="D81" s="82"/>
      <c r="E81" s="25"/>
      <c r="F81" s="26"/>
      <c r="G81" s="27"/>
      <c r="H81" s="24"/>
      <c r="I81" s="59"/>
      <c r="J81" s="138"/>
      <c r="K81" s="61"/>
      <c r="L81" s="62"/>
      <c r="M81" s="374"/>
    </row>
    <row r="82" spans="1:13" ht="15" customHeight="1">
      <c r="A82" s="53"/>
      <c r="B82" s="28"/>
      <c r="C82" s="29" t="s">
        <v>1525</v>
      </c>
      <c r="D82" s="83"/>
      <c r="E82" s="29" t="s">
        <v>1524</v>
      </c>
      <c r="F82" s="30"/>
      <c r="G82" s="31"/>
      <c r="H82" s="28" t="s">
        <v>271</v>
      </c>
      <c r="I82" s="66">
        <v>1</v>
      </c>
      <c r="J82" s="67"/>
      <c r="K82" s="68"/>
      <c r="L82" s="200"/>
      <c r="M82" s="374"/>
    </row>
    <row r="83" spans="1:13" ht="15" customHeight="1">
      <c r="A83" s="52"/>
      <c r="B83" s="24"/>
      <c r="C83" s="25"/>
      <c r="D83" s="82"/>
      <c r="E83" s="25"/>
      <c r="F83" s="26"/>
      <c r="G83" s="27"/>
      <c r="H83" s="24"/>
      <c r="I83" s="59"/>
      <c r="J83" s="138"/>
      <c r="K83" s="61"/>
      <c r="L83" s="62"/>
      <c r="M83" s="374"/>
    </row>
    <row r="84" spans="1:13" ht="15" customHeight="1">
      <c r="A84" s="53"/>
      <c r="B84" s="28"/>
      <c r="C84" s="29" t="s">
        <v>1526</v>
      </c>
      <c r="D84" s="83"/>
      <c r="E84" s="29" t="s">
        <v>1517</v>
      </c>
      <c r="F84" s="30"/>
      <c r="G84" s="31"/>
      <c r="H84" s="28" t="s">
        <v>271</v>
      </c>
      <c r="I84" s="66">
        <v>2</v>
      </c>
      <c r="J84" s="67"/>
      <c r="K84" s="68"/>
      <c r="L84" s="200"/>
      <c r="M84" s="374"/>
    </row>
    <row r="85" spans="1:13" ht="15" customHeight="1">
      <c r="A85" s="52"/>
      <c r="B85" s="24"/>
      <c r="C85" s="25"/>
      <c r="D85" s="82"/>
      <c r="E85" s="25"/>
      <c r="F85" s="26"/>
      <c r="G85" s="27"/>
      <c r="H85" s="24"/>
      <c r="I85" s="59"/>
      <c r="J85" s="138"/>
      <c r="K85" s="61"/>
      <c r="L85" s="62"/>
      <c r="M85" s="374"/>
    </row>
    <row r="86" spans="1:13" ht="15" customHeight="1">
      <c r="A86" s="53"/>
      <c r="B86" s="28"/>
      <c r="C86" s="29" t="s">
        <v>1527</v>
      </c>
      <c r="D86" s="83"/>
      <c r="E86" s="29" t="s">
        <v>1519</v>
      </c>
      <c r="F86" s="30"/>
      <c r="G86" s="31"/>
      <c r="H86" s="28" t="s">
        <v>271</v>
      </c>
      <c r="I86" s="66">
        <v>20</v>
      </c>
      <c r="J86" s="67"/>
      <c r="K86" s="68"/>
      <c r="L86" s="200"/>
      <c r="M86" s="374"/>
    </row>
    <row r="87" spans="1:13" ht="15" customHeight="1">
      <c r="A87" s="52"/>
      <c r="B87" s="24"/>
      <c r="C87" s="25"/>
      <c r="D87" s="82"/>
      <c r="E87" s="25"/>
      <c r="F87" s="26"/>
      <c r="G87" s="27"/>
      <c r="H87" s="24"/>
      <c r="I87" s="59"/>
      <c r="J87" s="138"/>
      <c r="K87" s="61"/>
      <c r="L87" s="62"/>
      <c r="M87" s="374"/>
    </row>
    <row r="88" spans="1:13" ht="15" customHeight="1">
      <c r="A88" s="53"/>
      <c r="B88" s="28"/>
      <c r="C88" s="29" t="s">
        <v>1528</v>
      </c>
      <c r="D88" s="83"/>
      <c r="E88" s="29" t="s">
        <v>1521</v>
      </c>
      <c r="F88" s="30"/>
      <c r="G88" s="31"/>
      <c r="H88" s="28" t="s">
        <v>271</v>
      </c>
      <c r="I88" s="66">
        <v>2</v>
      </c>
      <c r="J88" s="67"/>
      <c r="K88" s="68"/>
      <c r="L88" s="200"/>
      <c r="M88" s="374"/>
    </row>
    <row r="89" spans="1:13" ht="15" customHeight="1">
      <c r="A89" s="52"/>
      <c r="B89" s="24"/>
      <c r="C89" s="25"/>
      <c r="D89" s="82"/>
      <c r="E89" s="25"/>
      <c r="F89" s="26"/>
      <c r="G89" s="27"/>
      <c r="H89" s="24"/>
      <c r="I89" s="59"/>
      <c r="J89" s="138"/>
      <c r="K89" s="61"/>
      <c r="L89" s="62"/>
      <c r="M89" s="374"/>
    </row>
    <row r="90" spans="1:13" ht="15" customHeight="1">
      <c r="A90" s="53"/>
      <c r="B90" s="28"/>
      <c r="C90" s="29" t="s">
        <v>1529</v>
      </c>
      <c r="D90" s="83"/>
      <c r="E90" s="29" t="s">
        <v>1524</v>
      </c>
      <c r="F90" s="30"/>
      <c r="G90" s="31"/>
      <c r="H90" s="28" t="s">
        <v>271</v>
      </c>
      <c r="I90" s="66">
        <v>1</v>
      </c>
      <c r="J90" s="67"/>
      <c r="K90" s="68"/>
      <c r="L90" s="200"/>
      <c r="M90" s="374"/>
    </row>
    <row r="91" spans="1:13" ht="15" customHeight="1">
      <c r="A91" s="52"/>
      <c r="B91" s="24"/>
      <c r="C91" s="25"/>
      <c r="D91" s="82"/>
      <c r="E91" s="25"/>
      <c r="F91" s="26"/>
      <c r="G91" s="27"/>
      <c r="H91" s="24"/>
      <c r="I91" s="59"/>
      <c r="J91" s="138"/>
      <c r="K91" s="61"/>
      <c r="L91" s="62"/>
      <c r="M91" s="374"/>
    </row>
    <row r="92" spans="1:13" ht="15" customHeight="1">
      <c r="A92" s="53"/>
      <c r="B92" s="28"/>
      <c r="C92" s="29" t="s">
        <v>1530</v>
      </c>
      <c r="D92" s="83"/>
      <c r="E92" s="29" t="s">
        <v>1524</v>
      </c>
      <c r="F92" s="30"/>
      <c r="G92" s="31"/>
      <c r="H92" s="28" t="s">
        <v>271</v>
      </c>
      <c r="I92" s="66">
        <v>2</v>
      </c>
      <c r="J92" s="67"/>
      <c r="K92" s="68"/>
      <c r="L92" s="200"/>
      <c r="M92" s="374"/>
    </row>
    <row r="93" spans="1:13" ht="15" customHeight="1">
      <c r="A93" s="52"/>
      <c r="B93" s="24"/>
      <c r="C93" s="25"/>
      <c r="D93" s="82"/>
      <c r="E93" s="25"/>
      <c r="F93" s="26"/>
      <c r="G93" s="27"/>
      <c r="H93" s="24"/>
      <c r="I93" s="59"/>
      <c r="J93" s="138"/>
      <c r="K93" s="61"/>
      <c r="L93" s="62"/>
      <c r="M93" s="374"/>
    </row>
    <row r="94" spans="1:13" ht="15" customHeight="1">
      <c r="A94" s="53"/>
      <c r="B94" s="28"/>
      <c r="C94" s="29" t="s">
        <v>1531</v>
      </c>
      <c r="D94" s="83"/>
      <c r="E94" s="29" t="s">
        <v>1517</v>
      </c>
      <c r="F94" s="30"/>
      <c r="G94" s="31"/>
      <c r="H94" s="28" t="s">
        <v>271</v>
      </c>
      <c r="I94" s="66">
        <v>2</v>
      </c>
      <c r="J94" s="67"/>
      <c r="K94" s="68"/>
      <c r="L94" s="200"/>
      <c r="M94" s="374"/>
    </row>
    <row r="95" spans="1:13" ht="15" customHeight="1">
      <c r="A95" s="52"/>
      <c r="B95" s="24"/>
      <c r="C95" s="25"/>
      <c r="D95" s="82"/>
      <c r="E95" s="25"/>
      <c r="F95" s="26"/>
      <c r="G95" s="27"/>
      <c r="H95" s="24"/>
      <c r="I95" s="59"/>
      <c r="J95" s="138"/>
      <c r="K95" s="61"/>
      <c r="L95" s="62"/>
      <c r="M95" s="374"/>
    </row>
    <row r="96" spans="1:13" ht="15" customHeight="1">
      <c r="A96" s="53"/>
      <c r="B96" s="28"/>
      <c r="C96" s="29" t="s">
        <v>1532</v>
      </c>
      <c r="D96" s="83"/>
      <c r="E96" s="29" t="s">
        <v>1519</v>
      </c>
      <c r="F96" s="30"/>
      <c r="G96" s="31"/>
      <c r="H96" s="28" t="s">
        <v>271</v>
      </c>
      <c r="I96" s="66">
        <v>1</v>
      </c>
      <c r="J96" s="67"/>
      <c r="K96" s="68"/>
      <c r="L96" s="200"/>
      <c r="M96" s="374"/>
    </row>
    <row r="97" spans="1:13" ht="15" customHeight="1">
      <c r="A97" s="52"/>
      <c r="B97" s="24"/>
      <c r="C97" s="25"/>
      <c r="D97" s="82"/>
      <c r="E97" s="25"/>
      <c r="F97" s="26"/>
      <c r="G97" s="27"/>
      <c r="H97" s="24"/>
      <c r="I97" s="59"/>
      <c r="J97" s="138"/>
      <c r="K97" s="61"/>
      <c r="L97" s="62"/>
      <c r="M97" s="374"/>
    </row>
    <row r="98" spans="1:13" ht="15" customHeight="1">
      <c r="A98" s="53"/>
      <c r="B98" s="28"/>
      <c r="C98" s="29" t="s">
        <v>1533</v>
      </c>
      <c r="D98" s="83"/>
      <c r="E98" s="29" t="s">
        <v>1517</v>
      </c>
      <c r="F98" s="30"/>
      <c r="G98" s="31"/>
      <c r="H98" s="28" t="s">
        <v>271</v>
      </c>
      <c r="I98" s="66">
        <v>1</v>
      </c>
      <c r="J98" s="67"/>
      <c r="K98" s="68"/>
      <c r="L98" s="200"/>
      <c r="M98" s="374"/>
    </row>
    <row r="99" spans="1:13" ht="15" customHeight="1">
      <c r="A99" s="52"/>
      <c r="B99" s="24"/>
      <c r="C99" s="25"/>
      <c r="D99" s="82"/>
      <c r="E99" s="25"/>
      <c r="F99" s="26"/>
      <c r="G99" s="27"/>
      <c r="H99" s="24"/>
      <c r="I99" s="60"/>
      <c r="J99" s="138"/>
      <c r="K99" s="61"/>
      <c r="L99" s="62"/>
      <c r="M99" s="374"/>
    </row>
    <row r="100" spans="1:13" ht="15" customHeight="1">
      <c r="A100" s="53"/>
      <c r="B100" s="28"/>
      <c r="C100" s="1" t="s">
        <v>1445</v>
      </c>
      <c r="D100" s="83"/>
      <c r="E100" s="29"/>
      <c r="F100" s="30"/>
      <c r="G100" s="31"/>
      <c r="H100" s="28"/>
      <c r="I100" s="67"/>
      <c r="J100" s="67"/>
      <c r="K100" s="68"/>
      <c r="L100" s="200"/>
      <c r="M100" s="374"/>
    </row>
    <row r="101" spans="1:13" ht="15" customHeight="1">
      <c r="A101" s="52"/>
      <c r="B101" s="55"/>
      <c r="C101" s="25"/>
      <c r="D101" s="26"/>
      <c r="E101" s="25"/>
      <c r="F101" s="26"/>
      <c r="G101" s="27"/>
      <c r="H101" s="24"/>
      <c r="I101" s="59"/>
      <c r="J101" s="138"/>
      <c r="K101" s="61"/>
      <c r="L101" s="62"/>
      <c r="M101" s="374"/>
    </row>
    <row r="102" spans="1:13" ht="15" customHeight="1">
      <c r="A102" s="53"/>
      <c r="B102" s="63"/>
      <c r="C102" s="121" t="s">
        <v>1446</v>
      </c>
      <c r="D102" s="30"/>
      <c r="E102" s="29" t="s">
        <v>1534</v>
      </c>
      <c r="F102" s="30"/>
      <c r="G102" s="31"/>
      <c r="H102" s="189" t="s">
        <v>155</v>
      </c>
      <c r="I102" s="66">
        <v>53</v>
      </c>
      <c r="J102" s="67"/>
      <c r="K102" s="68"/>
      <c r="L102" s="200"/>
      <c r="M102" s="374"/>
    </row>
    <row r="103" spans="1:13" ht="15" customHeight="1">
      <c r="A103" s="52"/>
      <c r="B103" s="24"/>
      <c r="C103" s="25"/>
      <c r="D103" s="82"/>
      <c r="E103" s="25"/>
      <c r="F103" s="26"/>
      <c r="G103" s="27"/>
      <c r="H103" s="24"/>
      <c r="I103" s="59"/>
      <c r="J103" s="138"/>
      <c r="K103" s="61"/>
      <c r="L103" s="62"/>
      <c r="M103" s="374"/>
    </row>
    <row r="104" spans="1:13" ht="15" customHeight="1">
      <c r="A104" s="53"/>
      <c r="B104" s="28"/>
      <c r="C104" s="121" t="s">
        <v>1446</v>
      </c>
      <c r="D104" s="83"/>
      <c r="E104" s="29" t="s">
        <v>1450</v>
      </c>
      <c r="F104" s="30"/>
      <c r="G104" s="31"/>
      <c r="H104" s="189" t="s">
        <v>155</v>
      </c>
      <c r="I104" s="66">
        <v>36</v>
      </c>
      <c r="J104" s="67"/>
      <c r="K104" s="68"/>
      <c r="L104" s="200"/>
      <c r="M104" s="374"/>
    </row>
    <row r="105" spans="1:13" ht="15" customHeight="1">
      <c r="A105" s="52"/>
      <c r="B105" s="24"/>
      <c r="C105" s="25"/>
      <c r="D105" s="82"/>
      <c r="E105" s="25"/>
      <c r="F105" s="26"/>
      <c r="G105" s="27"/>
      <c r="H105" s="24"/>
      <c r="I105" s="59"/>
      <c r="J105" s="138"/>
      <c r="K105" s="61"/>
      <c r="L105" s="62"/>
      <c r="M105" s="374"/>
    </row>
    <row r="106" spans="1:13" ht="15" customHeight="1">
      <c r="A106" s="53"/>
      <c r="B106" s="28"/>
      <c r="C106" s="72" t="s">
        <v>1451</v>
      </c>
      <c r="D106" s="83"/>
      <c r="E106" s="29" t="s">
        <v>1452</v>
      </c>
      <c r="F106" s="30"/>
      <c r="G106" s="31"/>
      <c r="H106" s="28" t="s">
        <v>1352</v>
      </c>
      <c r="I106" s="66">
        <v>16.100000000000001</v>
      </c>
      <c r="J106" s="67"/>
      <c r="K106" s="68"/>
      <c r="L106" s="200"/>
      <c r="M106" s="374"/>
    </row>
    <row r="107" spans="1:13" ht="15" customHeight="1">
      <c r="A107" s="52"/>
      <c r="B107" s="24"/>
      <c r="C107" s="25"/>
      <c r="D107" s="82"/>
      <c r="E107" s="25"/>
      <c r="F107" s="26"/>
      <c r="G107" s="27"/>
      <c r="H107" s="24"/>
      <c r="I107" s="59"/>
      <c r="J107" s="138"/>
      <c r="K107" s="61"/>
      <c r="L107" s="62"/>
      <c r="M107" s="374"/>
    </row>
    <row r="108" spans="1:13" ht="15" customHeight="1">
      <c r="A108" s="53"/>
      <c r="B108" s="28"/>
      <c r="C108" s="34" t="s">
        <v>1453</v>
      </c>
      <c r="D108" s="83"/>
      <c r="E108" s="29" t="s">
        <v>1454</v>
      </c>
      <c r="F108" s="30"/>
      <c r="G108" s="31"/>
      <c r="H108" s="28" t="s">
        <v>1352</v>
      </c>
      <c r="I108" s="66">
        <v>16.100000000000001</v>
      </c>
      <c r="J108" s="67"/>
      <c r="K108" s="68"/>
      <c r="L108" s="200"/>
      <c r="M108" s="374"/>
    </row>
    <row r="109" spans="1:13" ht="15" customHeight="1">
      <c r="A109" s="52"/>
      <c r="B109" s="24"/>
      <c r="C109" s="25"/>
      <c r="D109" s="82"/>
      <c r="E109" s="25"/>
      <c r="F109" s="26"/>
      <c r="G109" s="27"/>
      <c r="H109" s="24"/>
      <c r="I109" s="59"/>
      <c r="J109" s="138"/>
      <c r="K109" s="61"/>
      <c r="L109" s="62"/>
      <c r="M109" s="374"/>
    </row>
    <row r="110" spans="1:13" ht="15" customHeight="1">
      <c r="A110" s="53"/>
      <c r="B110" s="28"/>
      <c r="C110" s="1" t="s">
        <v>1455</v>
      </c>
      <c r="D110" s="83"/>
      <c r="E110" s="29"/>
      <c r="F110" s="30"/>
      <c r="G110" s="31"/>
      <c r="H110" s="28"/>
      <c r="I110" s="66"/>
      <c r="J110" s="67"/>
      <c r="K110" s="68"/>
      <c r="L110" s="200"/>
      <c r="M110" s="374"/>
    </row>
    <row r="111" spans="1:13" ht="15" customHeight="1">
      <c r="A111" s="52"/>
      <c r="B111" s="24"/>
      <c r="C111" s="25"/>
      <c r="D111" s="82"/>
      <c r="E111" s="25"/>
      <c r="F111" s="26"/>
      <c r="G111" s="27"/>
      <c r="H111" s="24"/>
      <c r="I111" s="59"/>
      <c r="J111" s="138"/>
      <c r="K111" s="61"/>
      <c r="L111" s="62"/>
      <c r="M111" s="374"/>
    </row>
    <row r="112" spans="1:13" ht="15" customHeight="1">
      <c r="A112" s="53"/>
      <c r="B112" s="28"/>
      <c r="C112" s="72" t="s">
        <v>1456</v>
      </c>
      <c r="D112" s="83"/>
      <c r="E112" s="29" t="s">
        <v>1457</v>
      </c>
      <c r="F112" s="30"/>
      <c r="G112" s="31"/>
      <c r="H112" s="189" t="s">
        <v>155</v>
      </c>
      <c r="I112" s="66">
        <v>90</v>
      </c>
      <c r="J112" s="67"/>
      <c r="K112" s="68"/>
      <c r="L112" s="200"/>
      <c r="M112" s="374"/>
    </row>
    <row r="113" spans="1:13" ht="15" customHeight="1">
      <c r="A113" s="52"/>
      <c r="B113" s="24"/>
      <c r="C113" s="25"/>
      <c r="D113" s="82"/>
      <c r="E113" s="25"/>
      <c r="F113" s="26"/>
      <c r="G113" s="27"/>
      <c r="H113" s="24"/>
      <c r="I113" s="59"/>
      <c r="J113" s="138"/>
      <c r="K113" s="61"/>
      <c r="L113" s="62"/>
      <c r="M113" s="374"/>
    </row>
    <row r="114" spans="1:13" ht="15" customHeight="1">
      <c r="A114" s="53"/>
      <c r="B114" s="28"/>
      <c r="C114" s="72" t="s">
        <v>1456</v>
      </c>
      <c r="D114" s="83"/>
      <c r="E114" s="29" t="s">
        <v>1459</v>
      </c>
      <c r="F114" s="30"/>
      <c r="G114" s="31"/>
      <c r="H114" s="189" t="s">
        <v>155</v>
      </c>
      <c r="I114" s="66">
        <v>8</v>
      </c>
      <c r="J114" s="67"/>
      <c r="K114" s="68"/>
      <c r="L114" s="200"/>
      <c r="M114" s="374"/>
    </row>
    <row r="115" spans="1:13" ht="15" customHeight="1">
      <c r="A115" s="52"/>
      <c r="B115" s="24"/>
      <c r="C115" s="25"/>
      <c r="D115" s="82"/>
      <c r="E115" s="25"/>
      <c r="F115" s="26"/>
      <c r="G115" s="27"/>
      <c r="H115" s="24"/>
      <c r="I115" s="59"/>
      <c r="J115" s="138"/>
      <c r="K115" s="61"/>
      <c r="L115" s="62"/>
      <c r="M115" s="374"/>
    </row>
    <row r="116" spans="1:13" ht="15" customHeight="1">
      <c r="A116" s="53"/>
      <c r="B116" s="28"/>
      <c r="C116" s="72" t="s">
        <v>1456</v>
      </c>
      <c r="D116" s="83"/>
      <c r="E116" s="29" t="s">
        <v>1534</v>
      </c>
      <c r="F116" s="30"/>
      <c r="G116" s="31"/>
      <c r="H116" s="189" t="s">
        <v>155</v>
      </c>
      <c r="I116" s="66">
        <v>3</v>
      </c>
      <c r="J116" s="67"/>
      <c r="K116" s="68"/>
      <c r="L116" s="200"/>
      <c r="M116" s="374"/>
    </row>
    <row r="117" spans="1:13" ht="15" customHeight="1">
      <c r="A117" s="52"/>
      <c r="B117" s="24"/>
      <c r="C117" s="25"/>
      <c r="D117" s="82"/>
      <c r="E117" s="25"/>
      <c r="F117" s="26"/>
      <c r="G117" s="27"/>
      <c r="H117" s="24"/>
      <c r="I117" s="59"/>
      <c r="J117" s="138"/>
      <c r="K117" s="61"/>
      <c r="L117" s="62"/>
      <c r="M117" s="374"/>
    </row>
    <row r="118" spans="1:13" ht="15" customHeight="1">
      <c r="A118" s="53"/>
      <c r="B118" s="28"/>
      <c r="C118" s="72" t="s">
        <v>1456</v>
      </c>
      <c r="D118" s="83"/>
      <c r="E118" s="29" t="s">
        <v>1535</v>
      </c>
      <c r="F118" s="30"/>
      <c r="G118" s="31"/>
      <c r="H118" s="189" t="s">
        <v>155</v>
      </c>
      <c r="I118" s="66">
        <v>17</v>
      </c>
      <c r="J118" s="67"/>
      <c r="K118" s="68"/>
      <c r="L118" s="200"/>
      <c r="M118" s="374"/>
    </row>
    <row r="119" spans="1:13" ht="15" customHeight="1">
      <c r="A119" s="52"/>
      <c r="B119" s="24"/>
      <c r="C119" s="25"/>
      <c r="D119" s="82"/>
      <c r="E119" s="25"/>
      <c r="F119" s="26"/>
      <c r="G119" s="27"/>
      <c r="H119" s="24"/>
      <c r="I119" s="59"/>
      <c r="J119" s="138"/>
      <c r="K119" s="61"/>
      <c r="L119" s="62"/>
      <c r="M119" s="374"/>
    </row>
    <row r="120" spans="1:13" ht="15" customHeight="1">
      <c r="A120" s="53"/>
      <c r="B120" s="28"/>
      <c r="C120" s="72" t="s">
        <v>1461</v>
      </c>
      <c r="D120" s="83"/>
      <c r="E120" s="29"/>
      <c r="F120" s="30"/>
      <c r="G120" s="31"/>
      <c r="H120" s="28" t="s">
        <v>562</v>
      </c>
      <c r="I120" s="66">
        <v>9</v>
      </c>
      <c r="J120" s="67"/>
      <c r="K120" s="68"/>
      <c r="L120" s="200"/>
      <c r="M120" s="374"/>
    </row>
    <row r="121" spans="1:13" ht="15" customHeight="1">
      <c r="A121" s="52"/>
      <c r="B121" s="24"/>
      <c r="C121" s="25"/>
      <c r="D121" s="82"/>
      <c r="E121" s="25"/>
      <c r="F121" s="26"/>
      <c r="G121" s="27"/>
      <c r="H121" s="24"/>
      <c r="I121" s="59"/>
      <c r="J121" s="138"/>
      <c r="K121" s="61"/>
      <c r="L121" s="62"/>
      <c r="M121" s="374"/>
    </row>
    <row r="122" spans="1:13" ht="15" customHeight="1">
      <c r="A122" s="53"/>
      <c r="B122" s="28"/>
      <c r="C122" s="72" t="s">
        <v>1451</v>
      </c>
      <c r="D122" s="83"/>
      <c r="E122" s="29" t="s">
        <v>1452</v>
      </c>
      <c r="F122" s="30"/>
      <c r="G122" s="31"/>
      <c r="H122" s="28" t="s">
        <v>1352</v>
      </c>
      <c r="I122" s="66">
        <v>37.700000000000003</v>
      </c>
      <c r="J122" s="67"/>
      <c r="K122" s="68"/>
      <c r="L122" s="200"/>
      <c r="M122" s="374"/>
    </row>
    <row r="123" spans="1:13" ht="15" customHeight="1">
      <c r="A123" s="52"/>
      <c r="B123" s="24"/>
      <c r="C123" s="25"/>
      <c r="D123" s="82"/>
      <c r="E123" s="25"/>
      <c r="F123" s="26"/>
      <c r="G123" s="27"/>
      <c r="H123" s="24"/>
      <c r="I123" s="59"/>
      <c r="J123" s="138"/>
      <c r="K123" s="61"/>
      <c r="L123" s="62"/>
      <c r="M123" s="374"/>
    </row>
    <row r="124" spans="1:13" ht="15" customHeight="1">
      <c r="A124" s="53"/>
      <c r="B124" s="28"/>
      <c r="C124" s="34" t="s">
        <v>1453</v>
      </c>
      <c r="D124" s="83"/>
      <c r="E124" s="29" t="s">
        <v>1454</v>
      </c>
      <c r="F124" s="30"/>
      <c r="G124" s="31"/>
      <c r="H124" s="28" t="s">
        <v>1352</v>
      </c>
      <c r="I124" s="66">
        <v>37.700000000000003</v>
      </c>
      <c r="J124" s="67"/>
      <c r="K124" s="68"/>
      <c r="L124" s="200"/>
      <c r="M124" s="374"/>
    </row>
    <row r="125" spans="1:13" ht="15" customHeight="1">
      <c r="A125" s="52"/>
      <c r="B125" s="24"/>
      <c r="C125" s="25"/>
      <c r="D125" s="82"/>
      <c r="E125" s="25"/>
      <c r="F125" s="26"/>
      <c r="G125" s="27"/>
      <c r="H125" s="24"/>
      <c r="I125" s="59"/>
      <c r="J125" s="138"/>
      <c r="K125" s="61"/>
      <c r="L125" s="62"/>
      <c r="M125" s="374"/>
    </row>
    <row r="126" spans="1:13" ht="15" customHeight="1">
      <c r="A126" s="53"/>
      <c r="B126" s="28"/>
      <c r="C126" s="29"/>
      <c r="D126" s="83"/>
      <c r="E126" s="29"/>
      <c r="F126" s="30"/>
      <c r="G126" s="31"/>
      <c r="H126" s="28"/>
      <c r="I126" s="66"/>
      <c r="J126" s="67"/>
      <c r="K126" s="68"/>
      <c r="L126" s="69"/>
      <c r="M126" s="374"/>
    </row>
    <row r="127" spans="1:13" ht="15" customHeight="1">
      <c r="A127" s="52"/>
      <c r="B127" s="24"/>
      <c r="C127" s="25"/>
      <c r="D127" s="82"/>
      <c r="E127" s="25"/>
      <c r="F127" s="26"/>
      <c r="G127" s="27"/>
      <c r="H127" s="24"/>
      <c r="I127" s="59"/>
      <c r="J127" s="138"/>
      <c r="K127" s="61"/>
      <c r="L127" s="62"/>
      <c r="M127" s="374"/>
    </row>
    <row r="128" spans="1:13" ht="15" customHeight="1">
      <c r="A128" s="53"/>
      <c r="B128" s="28"/>
      <c r="C128" s="29"/>
      <c r="D128" s="83"/>
      <c r="E128" s="29"/>
      <c r="F128" s="30"/>
      <c r="G128" s="31"/>
      <c r="H128" s="28"/>
      <c r="I128" s="66"/>
      <c r="J128" s="67"/>
      <c r="K128" s="68"/>
      <c r="L128" s="69"/>
      <c r="M128" s="374"/>
    </row>
    <row r="129" spans="1:13" ht="15" customHeight="1">
      <c r="A129" s="52"/>
      <c r="B129" s="24"/>
      <c r="C129" s="25"/>
      <c r="D129" s="82"/>
      <c r="E129" s="25"/>
      <c r="F129" s="26"/>
      <c r="G129" s="27"/>
      <c r="H129" s="24"/>
      <c r="I129" s="77"/>
      <c r="J129" s="138"/>
      <c r="K129" s="61"/>
      <c r="L129" s="62"/>
      <c r="M129" s="374"/>
    </row>
    <row r="130" spans="1:13" ht="15" customHeight="1">
      <c r="A130" s="53"/>
      <c r="B130" s="28"/>
      <c r="C130" s="86" t="s">
        <v>20</v>
      </c>
      <c r="D130" s="84"/>
      <c r="E130" s="29"/>
      <c r="F130" s="30"/>
      <c r="G130" s="31"/>
      <c r="H130" s="28"/>
      <c r="I130" s="80"/>
      <c r="J130" s="67"/>
      <c r="K130" s="76"/>
      <c r="L130" s="69"/>
      <c r="M130" s="374"/>
    </row>
  </sheetData>
  <mergeCells count="9">
    <mergeCell ref="K1:K2"/>
    <mergeCell ref="L1:L2"/>
    <mergeCell ref="M1:M2"/>
    <mergeCell ref="B1:D2"/>
    <mergeCell ref="E1:E2"/>
    <mergeCell ref="G1:G2"/>
    <mergeCell ref="H1:H2"/>
    <mergeCell ref="I1:I2"/>
    <mergeCell ref="J1:J2"/>
  </mergeCells>
  <phoneticPr fontId="2"/>
  <conditionalFormatting sqref="A3:A130">
    <cfRule type="cellIs" dxfId="67" priority="12" stopIfTrue="1" operator="between">
      <formula>0.9999</formula>
      <formula>1.0001</formula>
    </cfRule>
  </conditionalFormatting>
  <conditionalFormatting sqref="J10:K10 J12:K12 J14:K14 J16:K16 J18:K18 J20:K20 J22:K22 J24:K24 J26:K26 J28:K28 J30:K30 J32:K32 J34:K34 J36:K36 J38:K38 J40:K40 J42:K42 J44:K44 J46:K46 J48:K48 J50:K50 J52:K52 J54:K54 J56:K56 J58:K58 J60:K60 J62:K62 J64:K64 J66:K66 J68:K68 J70:K70 J72:K72 J74:K74 J76:K76 J78:K78 J80:K80 J82:K82 J84:K84 J86:K86 J88:K88 J90:K90 J92:K92 J94:K94 J96:K96 J98:K98 J100:K100 J102:K102 J104 J106 J108:K108 J110:K110 J112:K112 J114:K114 J116:K116 J118:K118 J120 J122 J124:K124 J126:K126 J128:K128 J130:K130">
    <cfRule type="expression" dxfId="66" priority="7" stopIfTrue="1">
      <formula>ISERROR(J10)</formula>
    </cfRule>
  </conditionalFormatting>
  <conditionalFormatting sqref="K6">
    <cfRule type="expression" dxfId="65" priority="30" stopIfTrue="1">
      <formula>ISERROR(K6)</formula>
    </cfRule>
  </conditionalFormatting>
  <conditionalFormatting sqref="K104:K106">
    <cfRule type="expression" dxfId="64" priority="10" stopIfTrue="1">
      <formula>ISERROR(K104)</formula>
    </cfRule>
  </conditionalFormatting>
  <conditionalFormatting sqref="K120:K122">
    <cfRule type="expression" dxfId="63" priority="8" stopIfTrue="1">
      <formula>ISERROR(K120)</formula>
    </cfRule>
  </conditionalFormatting>
  <conditionalFormatting sqref="L5">
    <cfRule type="expression" dxfId="62" priority="29" stopIfTrue="1">
      <formula>ISERROR(L5)</formula>
    </cfRule>
  </conditionalFormatting>
  <conditionalFormatting sqref="L7 J8:K8 L125 L127">
    <cfRule type="expression" dxfId="61" priority="31" stopIfTrue="1">
      <formula>ISERROR(J7)</formula>
    </cfRule>
  </conditionalFormatting>
  <conditionalFormatting sqref="L9 L11 L13 L15 L17 L19 L21 L23 L25 L27 L29 L31 L33 L35 L37 L39 L41 L43 L45 L47 L49 L51 L53 L55 L57 L59 L61 L63 L65 L67 L69 L71 L73 L75 L77 L79 L81 L83 L85 L87 L89 L91 L93 L95 L97 L99 L101 L103 L105 L107 L109 L111 L113 L115 L117 L119 L121 L123">
    <cfRule type="expression" dxfId="60" priority="6"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3" manualBreakCount="3">
    <brk id="34" min="1" max="11" man="1"/>
    <brk id="66" min="1" max="11" man="1"/>
    <brk id="98" min="1" max="11"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92A88-2076-4B9B-A431-016FED74D1F0}">
  <sheetPr>
    <tabColor rgb="FFFFFF00"/>
  </sheetPr>
  <dimension ref="A1:O34"/>
  <sheetViews>
    <sheetView showGridLines="0" showZeros="0" view="pageBreakPreview" zoomScale="90" zoomScaleNormal="80" zoomScaleSheetLayoutView="90" workbookViewId="0">
      <pane ySplit="4" topLeftCell="A5" activePane="bottomLeft" state="frozenSplit"/>
      <selection activeCell="H32" sqref="H32"/>
      <selection pane="bottomLeft" activeCell="Q30" sqref="Q3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6.25" style="477" customWidth="1"/>
    <col min="15" max="15" width="9" style="477"/>
    <col min="16"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69</v>
      </c>
      <c r="C4" s="85" t="s">
        <v>1536</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1463</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1385</v>
      </c>
      <c r="D10" s="83"/>
      <c r="E10" s="29"/>
      <c r="F10" s="30"/>
      <c r="G10" s="31"/>
      <c r="H10" s="28" t="s">
        <v>562</v>
      </c>
      <c r="I10" s="66">
        <v>1</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1394</v>
      </c>
      <c r="D12" s="83"/>
      <c r="E12" s="29"/>
      <c r="F12" s="30"/>
      <c r="G12" s="31"/>
      <c r="H12" s="28"/>
      <c r="I12" s="66"/>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1395</v>
      </c>
      <c r="D14" s="83"/>
      <c r="E14" s="29" t="s">
        <v>1537</v>
      </c>
      <c r="F14" s="30"/>
      <c r="G14" s="31"/>
      <c r="H14" s="28" t="s">
        <v>271</v>
      </c>
      <c r="I14" s="66">
        <v>3</v>
      </c>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1408</v>
      </c>
      <c r="D16" s="83"/>
      <c r="E16" s="29"/>
      <c r="F16" s="30"/>
      <c r="G16" s="31"/>
      <c r="H16" s="28" t="s">
        <v>271</v>
      </c>
      <c r="I16" s="66">
        <v>3</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1410</v>
      </c>
      <c r="D18" s="83"/>
      <c r="E18" s="29"/>
      <c r="F18" s="30"/>
      <c r="G18" s="31"/>
      <c r="H18" s="28" t="s">
        <v>1224</v>
      </c>
      <c r="I18" s="66">
        <v>0.3</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1411</v>
      </c>
      <c r="D20" s="83"/>
      <c r="E20" s="29"/>
      <c r="F20" s="30"/>
      <c r="G20" s="31"/>
      <c r="H20" s="28" t="s">
        <v>59</v>
      </c>
      <c r="I20" s="66">
        <v>1</v>
      </c>
      <c r="J20" s="67"/>
      <c r="K20" s="67"/>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1512</v>
      </c>
      <c r="D22" s="83"/>
      <c r="E22" s="29"/>
      <c r="F22" s="30"/>
      <c r="G22" s="31"/>
      <c r="H22" s="28"/>
      <c r="I22" s="66"/>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1414</v>
      </c>
      <c r="D24" s="83"/>
      <c r="E24" s="29"/>
      <c r="F24" s="30"/>
      <c r="G24" s="31"/>
      <c r="H24" s="28" t="s">
        <v>271</v>
      </c>
      <c r="I24" s="66">
        <v>7</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t="s">
        <v>1442</v>
      </c>
      <c r="D26" s="83"/>
      <c r="E26" s="29"/>
      <c r="F26" s="30"/>
      <c r="G26" s="31"/>
      <c r="H26" s="28" t="s">
        <v>271</v>
      </c>
      <c r="I26" s="66">
        <v>5</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138"/>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138"/>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138"/>
      <c r="K33" s="61"/>
      <c r="L33" s="62"/>
      <c r="M33" s="374"/>
    </row>
    <row r="34" spans="1:13" ht="15" customHeight="1">
      <c r="A34" s="53"/>
      <c r="B34" s="28"/>
      <c r="C34" s="86" t="s">
        <v>20</v>
      </c>
      <c r="D34" s="84"/>
      <c r="E34" s="29"/>
      <c r="F34" s="30"/>
      <c r="G34" s="31"/>
      <c r="H34" s="28"/>
      <c r="I34" s="80"/>
      <c r="J34" s="67"/>
      <c r="K34" s="76"/>
      <c r="L34" s="69"/>
      <c r="M34" s="374"/>
    </row>
  </sheetData>
  <mergeCells count="9">
    <mergeCell ref="K1:K2"/>
    <mergeCell ref="L1:L2"/>
    <mergeCell ref="M1:M2"/>
    <mergeCell ref="B1:D2"/>
    <mergeCell ref="E1:E2"/>
    <mergeCell ref="G1:G2"/>
    <mergeCell ref="H1:H2"/>
    <mergeCell ref="I1:I2"/>
    <mergeCell ref="J1:J2"/>
  </mergeCells>
  <phoneticPr fontId="2"/>
  <conditionalFormatting sqref="A3:A34">
    <cfRule type="cellIs" dxfId="59" priority="12" stopIfTrue="1" operator="between">
      <formula>0.9999</formula>
      <formula>1.0001</formula>
    </cfRule>
  </conditionalFormatting>
  <conditionalFormatting sqref="J10:K10 J12:K12 J14:K14 J16 J18 J20:K20 J22:K22 J24:K24 J26:K26 J28:K28 J30:K30 J32:K32 J34:K34">
    <cfRule type="expression" dxfId="58" priority="8" stopIfTrue="1">
      <formula>ISERROR(J10)</formula>
    </cfRule>
  </conditionalFormatting>
  <conditionalFormatting sqref="K6">
    <cfRule type="expression" dxfId="57" priority="15" stopIfTrue="1">
      <formula>ISERROR(K6)</formula>
    </cfRule>
  </conditionalFormatting>
  <conditionalFormatting sqref="L5">
    <cfRule type="expression" dxfId="56" priority="14" stopIfTrue="1">
      <formula>ISERROR(L5)</formula>
    </cfRule>
  </conditionalFormatting>
  <conditionalFormatting sqref="L7 J8:K8 K16:K19 L27 L29 L31">
    <cfRule type="expression" dxfId="55" priority="16" stopIfTrue="1">
      <formula>ISERROR(J7)</formula>
    </cfRule>
  </conditionalFormatting>
  <conditionalFormatting sqref="L9 L11 L13 L15 L17 L19 L21 L23 L25">
    <cfRule type="expression" dxfId="54" priority="7"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4707D-CEF5-4D20-BFE7-C55E5B4F4E9D}">
  <sheetPr>
    <tabColor rgb="FFFFFF00"/>
  </sheetPr>
  <dimension ref="A1:P66"/>
  <sheetViews>
    <sheetView showGridLines="0" showZeros="0" view="pageBreakPreview" zoomScale="90" zoomScaleNormal="80" zoomScaleSheetLayoutView="90" workbookViewId="0">
      <pane ySplit="4" topLeftCell="A5" activePane="bottomLeft" state="frozenSplit"/>
      <selection activeCell="H32" sqref="H32"/>
      <selection pane="bottomLeft" activeCell="Q25" sqref="Q25"/>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6.12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70</v>
      </c>
      <c r="C4" s="85" t="s">
        <v>1538</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1463</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1539</v>
      </c>
      <c r="D10" s="83"/>
      <c r="E10" s="29" t="s">
        <v>1540</v>
      </c>
      <c r="F10" s="30"/>
      <c r="G10" s="31"/>
      <c r="H10" s="28" t="s">
        <v>562</v>
      </c>
      <c r="I10" s="66">
        <v>1</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1385</v>
      </c>
      <c r="D12" s="83"/>
      <c r="E12" s="29"/>
      <c r="F12" s="30"/>
      <c r="G12" s="31"/>
      <c r="H12" s="28" t="s">
        <v>562</v>
      </c>
      <c r="I12" s="66">
        <v>2</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1394</v>
      </c>
      <c r="D14" s="83"/>
      <c r="E14" s="29"/>
      <c r="F14" s="30"/>
      <c r="G14" s="31"/>
      <c r="H14" s="28"/>
      <c r="I14" s="66"/>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1541</v>
      </c>
      <c r="D16" s="83"/>
      <c r="E16" s="29" t="s">
        <v>1542</v>
      </c>
      <c r="F16" s="30"/>
      <c r="G16" s="31"/>
      <c r="H16" s="28" t="s">
        <v>271</v>
      </c>
      <c r="I16" s="66">
        <v>1</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1543</v>
      </c>
      <c r="D18" s="83"/>
      <c r="E18" s="29"/>
      <c r="F18" s="30"/>
      <c r="G18" s="31"/>
      <c r="H18" s="28" t="s">
        <v>271</v>
      </c>
      <c r="I18" s="66">
        <v>1</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1510</v>
      </c>
      <c r="D20" s="83"/>
      <c r="E20" s="29"/>
      <c r="F20" s="30"/>
      <c r="G20" s="31"/>
      <c r="H20" s="28" t="s">
        <v>271</v>
      </c>
      <c r="I20" s="66">
        <v>2</v>
      </c>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1408</v>
      </c>
      <c r="D22" s="83"/>
      <c r="E22" s="29" t="s">
        <v>1544</v>
      </c>
      <c r="F22" s="30"/>
      <c r="G22" s="31"/>
      <c r="H22" s="28" t="s">
        <v>271</v>
      </c>
      <c r="I22" s="66">
        <v>1</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1408</v>
      </c>
      <c r="D24" s="83"/>
      <c r="E24" s="29" t="s">
        <v>1545</v>
      </c>
      <c r="F24" s="30"/>
      <c r="G24" s="31"/>
      <c r="H24" s="28" t="s">
        <v>271</v>
      </c>
      <c r="I24" s="66">
        <v>1</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c r="D26" s="83"/>
      <c r="E26" s="29"/>
      <c r="F26" s="30"/>
      <c r="G26" s="31"/>
      <c r="H26" s="28"/>
      <c r="I26" s="66"/>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1411</v>
      </c>
      <c r="D28" s="83"/>
      <c r="E28" s="29"/>
      <c r="F28" s="30"/>
      <c r="G28" s="31"/>
      <c r="H28" s="28" t="s">
        <v>59</v>
      </c>
      <c r="I28" s="66">
        <v>1</v>
      </c>
      <c r="J28" s="67"/>
      <c r="K28" s="67"/>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1" t="s">
        <v>1445</v>
      </c>
      <c r="D30" s="83"/>
      <c r="E30" s="29"/>
      <c r="F30" s="30"/>
      <c r="G30" s="31"/>
      <c r="H30" s="28"/>
      <c r="I30" s="66"/>
      <c r="J30" s="67"/>
      <c r="K30" s="68"/>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1" t="s">
        <v>1446</v>
      </c>
      <c r="D32" s="83"/>
      <c r="E32" s="29" t="s">
        <v>1449</v>
      </c>
      <c r="F32" s="30"/>
      <c r="G32" s="31"/>
      <c r="H32" s="28" t="s">
        <v>155</v>
      </c>
      <c r="I32" s="66">
        <v>21</v>
      </c>
      <c r="J32" s="67"/>
      <c r="K32" s="68"/>
      <c r="L32" s="200"/>
      <c r="M32" s="374"/>
    </row>
    <row r="33" spans="1:12" ht="15" customHeight="1">
      <c r="A33" s="52"/>
      <c r="B33" s="24"/>
      <c r="C33" s="25"/>
      <c r="D33" s="82"/>
      <c r="E33" s="25"/>
      <c r="F33" s="26"/>
      <c r="G33" s="27"/>
      <c r="H33" s="24"/>
      <c r="I33" s="59"/>
      <c r="J33" s="138"/>
      <c r="K33" s="201"/>
      <c r="L33" s="62"/>
    </row>
    <row r="34" spans="1:12" ht="15" customHeight="1">
      <c r="A34" s="53"/>
      <c r="B34" s="7"/>
      <c r="C34" s="203" t="s">
        <v>1593</v>
      </c>
      <c r="D34" s="83"/>
      <c r="E34" s="29" t="s">
        <v>1452</v>
      </c>
      <c r="F34" s="30"/>
      <c r="G34" s="31"/>
      <c r="H34" s="28" t="s">
        <v>1352</v>
      </c>
      <c r="I34" s="66">
        <v>3.6</v>
      </c>
      <c r="J34" s="67"/>
      <c r="K34" s="202"/>
      <c r="L34" s="200"/>
    </row>
    <row r="35" spans="1:12" ht="15" customHeight="1">
      <c r="A35" s="52"/>
      <c r="B35" s="24"/>
      <c r="C35" s="25"/>
      <c r="D35" s="82"/>
      <c r="E35" s="25"/>
      <c r="F35" s="26"/>
      <c r="G35" s="27"/>
      <c r="H35" s="24"/>
      <c r="I35" s="59"/>
      <c r="J35" s="138"/>
      <c r="K35" s="61"/>
      <c r="L35" s="62"/>
    </row>
    <row r="36" spans="1:12" ht="15" customHeight="1">
      <c r="A36" s="53"/>
      <c r="B36" s="28"/>
      <c r="C36" s="34" t="s">
        <v>1453</v>
      </c>
      <c r="D36" s="83"/>
      <c r="E36" s="29" t="s">
        <v>1454</v>
      </c>
      <c r="F36" s="30"/>
      <c r="G36" s="31"/>
      <c r="H36" s="28" t="s">
        <v>1352</v>
      </c>
      <c r="I36" s="66">
        <v>3.6</v>
      </c>
      <c r="J36" s="67"/>
      <c r="K36" s="68"/>
      <c r="L36" s="200"/>
    </row>
    <row r="37" spans="1:12" ht="15" customHeight="1">
      <c r="A37" s="52"/>
      <c r="B37" s="24"/>
      <c r="C37" s="25"/>
      <c r="D37" s="82"/>
      <c r="E37" s="25"/>
      <c r="F37" s="26"/>
      <c r="G37" s="27"/>
      <c r="H37" s="24"/>
      <c r="I37" s="59"/>
      <c r="J37" s="138"/>
      <c r="K37" s="61"/>
      <c r="L37" s="62"/>
    </row>
    <row r="38" spans="1:12" ht="15" customHeight="1">
      <c r="A38" s="53"/>
      <c r="B38" s="28"/>
      <c r="C38" s="72"/>
      <c r="D38" s="83"/>
      <c r="E38" s="29"/>
      <c r="F38" s="30"/>
      <c r="G38" s="31"/>
      <c r="H38" s="28"/>
      <c r="I38" s="66"/>
      <c r="J38" s="67"/>
      <c r="K38" s="68"/>
      <c r="L38" s="69"/>
    </row>
    <row r="39" spans="1:12" ht="15" customHeight="1">
      <c r="A39" s="52"/>
      <c r="B39" s="24"/>
      <c r="C39" s="25"/>
      <c r="D39" s="82"/>
      <c r="E39" s="25"/>
      <c r="F39" s="26"/>
      <c r="G39" s="27"/>
      <c r="H39" s="24"/>
      <c r="I39" s="59"/>
      <c r="J39" s="138"/>
      <c r="K39" s="61"/>
      <c r="L39" s="62"/>
    </row>
    <row r="40" spans="1:12" ht="15" customHeight="1">
      <c r="A40" s="53"/>
      <c r="B40" s="28"/>
      <c r="C40" s="72"/>
      <c r="D40" s="83"/>
      <c r="E40" s="29"/>
      <c r="F40" s="30"/>
      <c r="G40" s="31"/>
      <c r="H40" s="28"/>
      <c r="I40" s="66"/>
      <c r="J40" s="67"/>
      <c r="K40" s="68"/>
      <c r="L40" s="69"/>
    </row>
    <row r="41" spans="1:12" ht="15" customHeight="1">
      <c r="A41" s="52"/>
      <c r="B41" s="24"/>
      <c r="C41" s="25"/>
      <c r="D41" s="82"/>
      <c r="E41" s="25"/>
      <c r="F41" s="26"/>
      <c r="G41" s="27"/>
      <c r="H41" s="24"/>
      <c r="I41" s="59"/>
      <c r="J41" s="138"/>
      <c r="K41" s="61"/>
      <c r="L41" s="62"/>
    </row>
    <row r="42" spans="1:12" ht="15" customHeight="1">
      <c r="A42" s="53"/>
      <c r="B42" s="28"/>
      <c r="C42" s="72"/>
      <c r="D42" s="83"/>
      <c r="E42" s="29"/>
      <c r="F42" s="30"/>
      <c r="G42" s="31"/>
      <c r="H42" s="28"/>
      <c r="I42" s="66"/>
      <c r="J42" s="67"/>
      <c r="K42" s="68"/>
      <c r="L42" s="69"/>
    </row>
    <row r="43" spans="1:12" ht="15" customHeight="1">
      <c r="A43" s="52"/>
      <c r="B43" s="24"/>
      <c r="C43" s="25"/>
      <c r="D43" s="82"/>
      <c r="E43" s="25"/>
      <c r="F43" s="26"/>
      <c r="G43" s="27"/>
      <c r="H43" s="24"/>
      <c r="I43" s="59"/>
      <c r="J43" s="138"/>
      <c r="K43" s="61"/>
      <c r="L43" s="62"/>
    </row>
    <row r="44" spans="1:12" ht="15" customHeight="1">
      <c r="A44" s="53"/>
      <c r="B44" s="28"/>
      <c r="C44" s="72"/>
      <c r="D44" s="83"/>
      <c r="E44" s="29"/>
      <c r="F44" s="30"/>
      <c r="G44" s="31"/>
      <c r="H44" s="28"/>
      <c r="I44" s="66"/>
      <c r="J44" s="67"/>
      <c r="K44" s="68"/>
      <c r="L44" s="69"/>
    </row>
    <row r="45" spans="1:12" ht="15" customHeight="1">
      <c r="A45" s="52"/>
      <c r="B45" s="24"/>
      <c r="C45" s="25"/>
      <c r="D45" s="82"/>
      <c r="E45" s="25"/>
      <c r="F45" s="26"/>
      <c r="G45" s="27"/>
      <c r="H45" s="24"/>
      <c r="I45" s="59"/>
      <c r="J45" s="138"/>
      <c r="K45" s="61"/>
      <c r="L45" s="62"/>
    </row>
    <row r="46" spans="1:12" ht="15" customHeight="1">
      <c r="A46" s="53"/>
      <c r="B46" s="28"/>
      <c r="C46" s="72"/>
      <c r="D46" s="83"/>
      <c r="E46" s="29"/>
      <c r="F46" s="30"/>
      <c r="G46" s="31"/>
      <c r="H46" s="28"/>
      <c r="I46" s="66"/>
      <c r="J46" s="67"/>
      <c r="K46" s="68"/>
      <c r="L46" s="69"/>
    </row>
    <row r="47" spans="1:12" ht="15" customHeight="1">
      <c r="A47" s="52"/>
      <c r="B47" s="24"/>
      <c r="C47" s="25"/>
      <c r="D47" s="82"/>
      <c r="E47" s="25"/>
      <c r="F47" s="26"/>
      <c r="G47" s="27"/>
      <c r="H47" s="24"/>
      <c r="I47" s="59"/>
      <c r="J47" s="138"/>
      <c r="K47" s="61"/>
      <c r="L47" s="62"/>
    </row>
    <row r="48" spans="1:12" ht="15" customHeight="1">
      <c r="A48" s="53"/>
      <c r="B48" s="28"/>
      <c r="C48" s="72"/>
      <c r="D48" s="83"/>
      <c r="E48" s="29"/>
      <c r="F48" s="30"/>
      <c r="G48" s="31"/>
      <c r="H48" s="28"/>
      <c r="I48" s="66"/>
      <c r="J48" s="67"/>
      <c r="K48" s="68"/>
      <c r="L48" s="69"/>
    </row>
    <row r="49" spans="1:12" ht="15" customHeight="1">
      <c r="A49" s="52"/>
      <c r="B49" s="24"/>
      <c r="C49" s="25"/>
      <c r="D49" s="82"/>
      <c r="E49" s="25"/>
      <c r="F49" s="26"/>
      <c r="G49" s="27"/>
      <c r="H49" s="24"/>
      <c r="I49" s="59"/>
      <c r="J49" s="138"/>
      <c r="K49" s="61"/>
      <c r="L49" s="62"/>
    </row>
    <row r="50" spans="1:12" ht="15" customHeight="1">
      <c r="A50" s="53"/>
      <c r="B50" s="28"/>
      <c r="C50" s="72"/>
      <c r="D50" s="83"/>
      <c r="E50" s="29"/>
      <c r="F50" s="30"/>
      <c r="G50" s="31"/>
      <c r="H50" s="28"/>
      <c r="I50" s="66"/>
      <c r="J50" s="67"/>
      <c r="K50" s="68"/>
      <c r="L50" s="69"/>
    </row>
    <row r="51" spans="1:12" ht="15" customHeight="1">
      <c r="A51" s="52"/>
      <c r="B51" s="24"/>
      <c r="C51" s="25"/>
      <c r="D51" s="82"/>
      <c r="E51" s="25"/>
      <c r="F51" s="26"/>
      <c r="G51" s="27"/>
      <c r="H51" s="24"/>
      <c r="I51" s="59"/>
      <c r="J51" s="138"/>
      <c r="K51" s="61"/>
      <c r="L51" s="62"/>
    </row>
    <row r="52" spans="1:12" ht="15" customHeight="1">
      <c r="A52" s="53"/>
      <c r="B52" s="28"/>
      <c r="C52" s="72"/>
      <c r="D52" s="83"/>
      <c r="E52" s="29"/>
      <c r="F52" s="30"/>
      <c r="G52" s="31"/>
      <c r="H52" s="28"/>
      <c r="I52" s="66"/>
      <c r="J52" s="67"/>
      <c r="K52" s="68"/>
      <c r="L52" s="69"/>
    </row>
    <row r="53" spans="1:12" ht="15" customHeight="1">
      <c r="A53" s="52"/>
      <c r="B53" s="24"/>
      <c r="C53" s="25"/>
      <c r="D53" s="82"/>
      <c r="E53" s="25"/>
      <c r="F53" s="26"/>
      <c r="G53" s="27"/>
      <c r="H53" s="24"/>
      <c r="I53" s="59"/>
      <c r="J53" s="138"/>
      <c r="K53" s="61"/>
      <c r="L53" s="62"/>
    </row>
    <row r="54" spans="1:12" ht="15" customHeight="1">
      <c r="A54" s="53"/>
      <c r="B54" s="28"/>
      <c r="C54" s="72"/>
      <c r="D54" s="83"/>
      <c r="E54" s="29"/>
      <c r="F54" s="30"/>
      <c r="G54" s="31"/>
      <c r="H54" s="28"/>
      <c r="I54" s="66"/>
      <c r="J54" s="67"/>
      <c r="K54" s="68"/>
      <c r="L54" s="69"/>
    </row>
    <row r="55" spans="1:12" ht="15" customHeight="1">
      <c r="A55" s="52"/>
      <c r="B55" s="24"/>
      <c r="C55" s="25"/>
      <c r="D55" s="82"/>
      <c r="E55" s="25"/>
      <c r="F55" s="26"/>
      <c r="G55" s="27"/>
      <c r="H55" s="24"/>
      <c r="I55" s="59"/>
      <c r="J55" s="138"/>
      <c r="K55" s="61"/>
      <c r="L55" s="62"/>
    </row>
    <row r="56" spans="1:12" ht="15" customHeight="1">
      <c r="A56" s="53"/>
      <c r="B56" s="28"/>
      <c r="C56" s="72"/>
      <c r="D56" s="83"/>
      <c r="E56" s="29"/>
      <c r="F56" s="30"/>
      <c r="G56" s="31"/>
      <c r="H56" s="28"/>
      <c r="I56" s="66"/>
      <c r="J56" s="67"/>
      <c r="K56" s="68"/>
      <c r="L56" s="69"/>
    </row>
    <row r="57" spans="1:12" ht="15" customHeight="1">
      <c r="A57" s="52"/>
      <c r="B57" s="24"/>
      <c r="C57" s="25"/>
      <c r="D57" s="82"/>
      <c r="E57" s="25"/>
      <c r="F57" s="26"/>
      <c r="G57" s="27"/>
      <c r="H57" s="24"/>
      <c r="I57" s="59"/>
      <c r="J57" s="138"/>
      <c r="K57" s="61"/>
      <c r="L57" s="62"/>
    </row>
    <row r="58" spans="1:12" ht="15" customHeight="1">
      <c r="A58" s="53"/>
      <c r="B58" s="28"/>
      <c r="C58" s="72"/>
      <c r="D58" s="83"/>
      <c r="E58" s="29"/>
      <c r="F58" s="30"/>
      <c r="G58" s="31"/>
      <c r="H58" s="28"/>
      <c r="I58" s="66"/>
      <c r="J58" s="67"/>
      <c r="K58" s="68"/>
      <c r="L58" s="69"/>
    </row>
    <row r="59" spans="1:12" ht="15" customHeight="1">
      <c r="A59" s="52"/>
      <c r="B59" s="24"/>
      <c r="C59" s="25"/>
      <c r="D59" s="82"/>
      <c r="E59" s="25"/>
      <c r="F59" s="26"/>
      <c r="G59" s="27"/>
      <c r="H59" s="24"/>
      <c r="I59" s="59"/>
      <c r="J59" s="138"/>
      <c r="K59" s="61"/>
      <c r="L59" s="62"/>
    </row>
    <row r="60" spans="1:12" ht="15" customHeight="1">
      <c r="A60" s="53"/>
      <c r="B60" s="28"/>
      <c r="C60" s="72"/>
      <c r="D60" s="83"/>
      <c r="E60" s="29"/>
      <c r="F60" s="30"/>
      <c r="G60" s="31"/>
      <c r="H60" s="28"/>
      <c r="I60" s="66"/>
      <c r="J60" s="67"/>
      <c r="K60" s="68"/>
      <c r="L60" s="69"/>
    </row>
    <row r="61" spans="1:12" ht="15" customHeight="1">
      <c r="A61" s="52"/>
      <c r="B61" s="24"/>
      <c r="C61" s="25"/>
      <c r="D61" s="82"/>
      <c r="E61" s="25"/>
      <c r="F61" s="26"/>
      <c r="G61" s="27"/>
      <c r="H61" s="24"/>
      <c r="I61" s="59"/>
      <c r="J61" s="138"/>
      <c r="K61" s="61"/>
      <c r="L61" s="62"/>
    </row>
    <row r="62" spans="1:12" ht="15" customHeight="1">
      <c r="A62" s="53"/>
      <c r="B62" s="28"/>
      <c r="C62" s="72"/>
      <c r="D62" s="83"/>
      <c r="E62" s="29"/>
      <c r="F62" s="30"/>
      <c r="G62" s="31"/>
      <c r="H62" s="28"/>
      <c r="I62" s="66"/>
      <c r="J62" s="67"/>
      <c r="K62" s="68"/>
      <c r="L62" s="69"/>
    </row>
    <row r="63" spans="1:12" ht="15" customHeight="1">
      <c r="A63" s="52"/>
      <c r="B63" s="24"/>
      <c r="C63" s="25"/>
      <c r="D63" s="82"/>
      <c r="E63" s="25"/>
      <c r="F63" s="26"/>
      <c r="G63" s="27"/>
      <c r="H63" s="24"/>
      <c r="I63" s="59"/>
      <c r="J63" s="138"/>
      <c r="K63" s="61"/>
      <c r="L63" s="62"/>
    </row>
    <row r="64" spans="1:12" ht="15" customHeight="1">
      <c r="A64" s="53"/>
      <c r="B64" s="28"/>
      <c r="C64" s="72"/>
      <c r="D64" s="83"/>
      <c r="E64" s="29"/>
      <c r="F64" s="30"/>
      <c r="G64" s="31"/>
      <c r="H64" s="28"/>
      <c r="I64" s="66"/>
      <c r="J64" s="67"/>
      <c r="K64" s="68"/>
      <c r="L64" s="69"/>
    </row>
    <row r="65" spans="1:13" ht="15" customHeight="1">
      <c r="A65" s="52"/>
      <c r="B65" s="24"/>
      <c r="C65" s="25"/>
      <c r="D65" s="82"/>
      <c r="E65" s="25"/>
      <c r="F65" s="26"/>
      <c r="G65" s="27"/>
      <c r="H65" s="24"/>
      <c r="I65" s="77"/>
      <c r="J65" s="138"/>
      <c r="K65" s="61"/>
      <c r="L65" s="62"/>
      <c r="M65" s="374"/>
    </row>
    <row r="66" spans="1:13" ht="15" customHeight="1">
      <c r="A66" s="53"/>
      <c r="B66" s="28"/>
      <c r="C66" s="86" t="s">
        <v>20</v>
      </c>
      <c r="D66" s="84"/>
      <c r="E66" s="29"/>
      <c r="F66" s="30"/>
      <c r="G66" s="31"/>
      <c r="H66" s="28"/>
      <c r="I66" s="80"/>
      <c r="J66" s="67"/>
      <c r="K66" s="76"/>
      <c r="L66" s="69"/>
      <c r="M66" s="374"/>
    </row>
  </sheetData>
  <mergeCells count="9">
    <mergeCell ref="K1:K2"/>
    <mergeCell ref="L1:L2"/>
    <mergeCell ref="M1:M2"/>
    <mergeCell ref="B1:D2"/>
    <mergeCell ref="E1:E2"/>
    <mergeCell ref="G1:G2"/>
    <mergeCell ref="H1:H2"/>
    <mergeCell ref="I1:I2"/>
    <mergeCell ref="J1:J2"/>
  </mergeCells>
  <phoneticPr fontId="2"/>
  <conditionalFormatting sqref="A3:A66">
    <cfRule type="cellIs" dxfId="53" priority="18" stopIfTrue="1" operator="between">
      <formula>0.9999</formula>
      <formula>1.0001</formula>
    </cfRule>
  </conditionalFormatting>
  <conditionalFormatting sqref="J10:K10 J12:K12 J14:K14 J16:K16 J18:K18 J20:K20 J22:K22 J24:K24 J26:K26 J28:K28 J30:K30 J32 J34 J36:K36 J38:K38 J40:K40 J42:K42 J44:K44 J46:K46 J48:K48 J50:K50 J52:K52 J54:K54 J56:K56 J58:K58 J60:K60 J62:K62 J64:K64 J66:K66">
    <cfRule type="expression" dxfId="52" priority="7" stopIfTrue="1">
      <formula>ISERROR(J10)</formula>
    </cfRule>
  </conditionalFormatting>
  <conditionalFormatting sqref="K6">
    <cfRule type="expression" dxfId="51" priority="26" stopIfTrue="1">
      <formula>ISERROR(K6)</formula>
    </cfRule>
  </conditionalFormatting>
  <conditionalFormatting sqref="K32:K34">
    <cfRule type="expression" dxfId="50" priority="8" stopIfTrue="1">
      <formula>ISERROR(K32)</formula>
    </cfRule>
  </conditionalFormatting>
  <conditionalFormatting sqref="L5">
    <cfRule type="expression" dxfId="49" priority="25" stopIfTrue="1">
      <formula>ISERROR(L5)</formula>
    </cfRule>
  </conditionalFormatting>
  <conditionalFormatting sqref="L7 J8:K8">
    <cfRule type="expression" dxfId="48" priority="27" stopIfTrue="1">
      <formula>ISERROR(J7)</formula>
    </cfRule>
  </conditionalFormatting>
  <conditionalFormatting sqref="L9 L11 L13 L15 L17 L19 L21 L23 L25 L27 L29 L31 L33 L35">
    <cfRule type="expression" dxfId="47" priority="6" stopIfTrue="1">
      <formula>ISERROR(L9)</formula>
    </cfRule>
  </conditionalFormatting>
  <conditionalFormatting sqref="L37">
    <cfRule type="expression" dxfId="46" priority="17" stopIfTrue="1">
      <formula>ISERROR(L37)</formula>
    </cfRule>
  </conditionalFormatting>
  <conditionalFormatting sqref="L39 L41">
    <cfRule type="expression" dxfId="45" priority="16" stopIfTrue="1">
      <formula>ISERROR(L39)</formula>
    </cfRule>
  </conditionalFormatting>
  <conditionalFormatting sqref="L43 L45">
    <cfRule type="expression" dxfId="44" priority="15" stopIfTrue="1">
      <formula>ISERROR(L43)</formula>
    </cfRule>
  </conditionalFormatting>
  <conditionalFormatting sqref="L47 L49">
    <cfRule type="expression" dxfId="43" priority="14" stopIfTrue="1">
      <formula>ISERROR(L47)</formula>
    </cfRule>
  </conditionalFormatting>
  <conditionalFormatting sqref="L51 L53">
    <cfRule type="expression" dxfId="42" priority="13" stopIfTrue="1">
      <formula>ISERROR(L51)</formula>
    </cfRule>
  </conditionalFormatting>
  <conditionalFormatting sqref="L55 L57">
    <cfRule type="expression" dxfId="41" priority="12" stopIfTrue="1">
      <formula>ISERROR(L55)</formula>
    </cfRule>
  </conditionalFormatting>
  <conditionalFormatting sqref="L59">
    <cfRule type="expression" dxfId="40" priority="11" stopIfTrue="1">
      <formula>ISERROR(L59)</formula>
    </cfRule>
  </conditionalFormatting>
  <conditionalFormatting sqref="L61 L63">
    <cfRule type="expression" dxfId="39" priority="10" stopIfTrue="1">
      <formula>ISERROR(L61)</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1" manualBreakCount="1">
    <brk id="34" min="1" max="11"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D107D-A2C3-464E-972C-EDC2CF2FB5B4}">
  <sheetPr>
    <tabColor rgb="FFFFFF00"/>
  </sheetPr>
  <dimension ref="A1:Q66"/>
  <sheetViews>
    <sheetView showGridLines="0" showZeros="0" view="pageBreakPreview" zoomScale="90" zoomScaleNormal="80" zoomScaleSheetLayoutView="90" workbookViewId="0">
      <pane ySplit="4" topLeftCell="A5" activePane="bottomLeft" state="frozenSplit"/>
      <selection activeCell="H32" sqref="H32"/>
      <selection pane="bottomLeft" activeCell="S57" sqref="S57"/>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5.2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71</v>
      </c>
      <c r="C4" s="85" t="s">
        <v>1546</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60"/>
      <c r="K7" s="61"/>
      <c r="L7" s="62"/>
      <c r="M7" s="374"/>
    </row>
    <row r="8" spans="1:14" ht="15" customHeight="1">
      <c r="A8" s="53"/>
      <c r="B8" s="28"/>
      <c r="C8" s="72" t="s">
        <v>1377</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1539</v>
      </c>
      <c r="D10" s="83"/>
      <c r="E10" s="29" t="s">
        <v>1540</v>
      </c>
      <c r="F10" s="30"/>
      <c r="G10" s="31"/>
      <c r="H10" s="28" t="s">
        <v>895</v>
      </c>
      <c r="I10" s="66">
        <v>1</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1385</v>
      </c>
      <c r="D12" s="83"/>
      <c r="E12" s="29"/>
      <c r="F12" s="30"/>
      <c r="G12" s="31"/>
      <c r="H12" s="28" t="s">
        <v>562</v>
      </c>
      <c r="I12" s="66">
        <v>2</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1386</v>
      </c>
      <c r="D14" s="83"/>
      <c r="E14" s="29"/>
      <c r="F14" s="30"/>
      <c r="G14" s="31"/>
      <c r="H14" s="28"/>
      <c r="I14" s="66"/>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1547</v>
      </c>
      <c r="D16" s="83"/>
      <c r="E16" s="29" t="s">
        <v>1548</v>
      </c>
      <c r="F16" s="30"/>
      <c r="G16" s="31"/>
      <c r="H16" s="28" t="s">
        <v>271</v>
      </c>
      <c r="I16" s="66">
        <v>1</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1547</v>
      </c>
      <c r="D18" s="83"/>
      <c r="E18" s="29"/>
      <c r="F18" s="30"/>
      <c r="G18" s="31"/>
      <c r="H18" s="28" t="s">
        <v>271</v>
      </c>
      <c r="I18" s="66">
        <v>1</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1389</v>
      </c>
      <c r="D20" s="83"/>
      <c r="E20" s="29" t="s">
        <v>1549</v>
      </c>
      <c r="F20" s="30"/>
      <c r="G20" s="31"/>
      <c r="H20" s="28" t="s">
        <v>271</v>
      </c>
      <c r="I20" s="66">
        <v>1</v>
      </c>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1394</v>
      </c>
      <c r="D22" s="83"/>
      <c r="E22" s="29"/>
      <c r="F22" s="30"/>
      <c r="G22" s="31"/>
      <c r="H22" s="28"/>
      <c r="I22" s="66"/>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1395</v>
      </c>
      <c r="D24" s="83"/>
      <c r="E24" s="29" t="s">
        <v>1550</v>
      </c>
      <c r="F24" s="30"/>
      <c r="G24" s="31"/>
      <c r="H24" s="28" t="s">
        <v>271</v>
      </c>
      <c r="I24" s="66">
        <v>4</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72" t="s">
        <v>1408</v>
      </c>
      <c r="D26" s="83"/>
      <c r="E26" s="29" t="s">
        <v>1551</v>
      </c>
      <c r="F26" s="30"/>
      <c r="G26" s="31"/>
      <c r="H26" s="28" t="s">
        <v>271</v>
      </c>
      <c r="I26" s="66">
        <v>2</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1410</v>
      </c>
      <c r="D28" s="83"/>
      <c r="E28" s="29"/>
      <c r="F28" s="30"/>
      <c r="G28" s="31"/>
      <c r="H28" s="28" t="s">
        <v>1224</v>
      </c>
      <c r="I28" s="66">
        <v>0.3</v>
      </c>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72" t="s">
        <v>1411</v>
      </c>
      <c r="D30" s="83"/>
      <c r="E30" s="29"/>
      <c r="F30" s="30"/>
      <c r="G30" s="31"/>
      <c r="H30" s="28" t="s">
        <v>59</v>
      </c>
      <c r="I30" s="66">
        <v>1</v>
      </c>
      <c r="J30" s="67"/>
      <c r="K30" s="67"/>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72" t="s">
        <v>1412</v>
      </c>
      <c r="D32" s="83"/>
      <c r="E32" s="29"/>
      <c r="F32" s="30"/>
      <c r="G32" s="31"/>
      <c r="H32" s="28"/>
      <c r="I32" s="66"/>
      <c r="J32" s="67"/>
      <c r="K32" s="68"/>
      <c r="L32" s="200"/>
      <c r="M32" s="374"/>
    </row>
    <row r="33" spans="1:13" ht="15" customHeight="1">
      <c r="A33" s="52"/>
      <c r="B33" s="24"/>
      <c r="C33" s="25"/>
      <c r="D33" s="82"/>
      <c r="E33" s="25"/>
      <c r="F33" s="26"/>
      <c r="G33" s="27"/>
      <c r="H33" s="24"/>
      <c r="I33" s="59"/>
      <c r="J33" s="138"/>
      <c r="K33" s="61"/>
      <c r="L33" s="62"/>
      <c r="M33" s="374"/>
    </row>
    <row r="34" spans="1:13" ht="15" customHeight="1">
      <c r="A34" s="53"/>
      <c r="B34" s="28"/>
      <c r="C34" s="72" t="s">
        <v>1442</v>
      </c>
      <c r="D34" s="83"/>
      <c r="E34" s="29"/>
      <c r="F34" s="30"/>
      <c r="G34" s="31"/>
      <c r="H34" s="28" t="s">
        <v>271</v>
      </c>
      <c r="I34" s="66">
        <v>2</v>
      </c>
      <c r="J34" s="67"/>
      <c r="K34" s="68"/>
      <c r="L34" s="200"/>
      <c r="M34" s="374"/>
    </row>
    <row r="35" spans="1:13" ht="15" customHeight="1">
      <c r="A35" s="52"/>
      <c r="B35" s="24"/>
      <c r="C35" s="25"/>
      <c r="D35" s="82"/>
      <c r="E35" s="25"/>
      <c r="F35" s="26"/>
      <c r="G35" s="27"/>
      <c r="H35" s="24"/>
      <c r="I35" s="59"/>
      <c r="J35" s="138"/>
      <c r="K35" s="61"/>
      <c r="L35" s="62"/>
      <c r="M35" s="374"/>
    </row>
    <row r="36" spans="1:13" ht="15" customHeight="1">
      <c r="A36" s="53"/>
      <c r="B36" s="28"/>
      <c r="C36" s="72" t="s">
        <v>1442</v>
      </c>
      <c r="D36" s="83"/>
      <c r="E36" s="29" t="s">
        <v>1552</v>
      </c>
      <c r="F36" s="30"/>
      <c r="G36" s="31"/>
      <c r="H36" s="28" t="s">
        <v>271</v>
      </c>
      <c r="I36" s="66">
        <v>1</v>
      </c>
      <c r="J36" s="67"/>
      <c r="K36" s="68"/>
      <c r="L36" s="200"/>
      <c r="M36" s="374"/>
    </row>
    <row r="37" spans="1:13" ht="15" customHeight="1">
      <c r="A37" s="52"/>
      <c r="B37" s="24"/>
      <c r="C37" s="25"/>
      <c r="D37" s="82"/>
      <c r="E37" s="25"/>
      <c r="F37" s="26"/>
      <c r="G37" s="27"/>
      <c r="H37" s="24"/>
      <c r="I37" s="59"/>
      <c r="J37" s="138"/>
      <c r="K37" s="61"/>
      <c r="L37" s="62"/>
      <c r="M37" s="374"/>
    </row>
    <row r="38" spans="1:13" ht="15" customHeight="1">
      <c r="A38" s="53"/>
      <c r="B38" s="28"/>
      <c r="C38" s="1" t="s">
        <v>1445</v>
      </c>
      <c r="D38" s="83"/>
      <c r="E38" s="29"/>
      <c r="F38" s="30"/>
      <c r="G38" s="31"/>
      <c r="H38" s="28"/>
      <c r="I38" s="67"/>
      <c r="J38" s="67"/>
      <c r="K38" s="68"/>
      <c r="L38" s="200"/>
      <c r="M38" s="374"/>
    </row>
    <row r="39" spans="1:13" ht="15" customHeight="1">
      <c r="A39" s="52"/>
      <c r="B39" s="24"/>
      <c r="C39" s="25"/>
      <c r="D39" s="82"/>
      <c r="E39" s="25"/>
      <c r="F39" s="26"/>
      <c r="G39" s="27"/>
      <c r="H39" s="24"/>
      <c r="I39" s="59"/>
      <c r="J39" s="138"/>
      <c r="K39" s="61"/>
      <c r="L39" s="62"/>
      <c r="M39" s="374"/>
    </row>
    <row r="40" spans="1:13" ht="15" customHeight="1">
      <c r="A40" s="53"/>
      <c r="B40" s="28"/>
      <c r="C40" s="1" t="s">
        <v>1446</v>
      </c>
      <c r="D40" s="83"/>
      <c r="E40" s="29" t="s">
        <v>1449</v>
      </c>
      <c r="F40" s="30"/>
      <c r="G40" s="31"/>
      <c r="H40" s="28" t="s">
        <v>155</v>
      </c>
      <c r="I40" s="66">
        <v>18</v>
      </c>
      <c r="J40" s="67"/>
      <c r="K40" s="68"/>
      <c r="L40" s="200"/>
      <c r="M40" s="374"/>
    </row>
    <row r="41" spans="1:13" ht="15" customHeight="1">
      <c r="A41" s="52"/>
      <c r="B41" s="24"/>
      <c r="C41" s="25"/>
      <c r="D41" s="82"/>
      <c r="E41" s="25"/>
      <c r="F41" s="26"/>
      <c r="G41" s="27"/>
      <c r="H41" s="24"/>
      <c r="I41" s="59"/>
      <c r="J41" s="138"/>
      <c r="K41" s="61"/>
      <c r="L41" s="62"/>
      <c r="M41" s="374"/>
    </row>
    <row r="42" spans="1:13" ht="15" customHeight="1">
      <c r="A42" s="53"/>
      <c r="B42" s="28"/>
      <c r="C42" s="1" t="s">
        <v>1446</v>
      </c>
      <c r="D42" s="83"/>
      <c r="E42" s="29" t="s">
        <v>1450</v>
      </c>
      <c r="F42" s="30"/>
      <c r="G42" s="31"/>
      <c r="H42" s="28" t="s">
        <v>155</v>
      </c>
      <c r="I42" s="66">
        <v>8</v>
      </c>
      <c r="J42" s="67"/>
      <c r="K42" s="68"/>
      <c r="L42" s="200"/>
      <c r="M42" s="374"/>
    </row>
    <row r="43" spans="1:13" ht="15" customHeight="1">
      <c r="A43" s="52"/>
      <c r="B43" s="24"/>
      <c r="C43" s="25"/>
      <c r="D43" s="82"/>
      <c r="E43" s="25"/>
      <c r="F43" s="26"/>
      <c r="G43" s="27"/>
      <c r="H43" s="24"/>
      <c r="I43" s="59"/>
      <c r="J43" s="138"/>
      <c r="K43" s="61"/>
      <c r="L43" s="62"/>
      <c r="M43" s="374"/>
    </row>
    <row r="44" spans="1:13" ht="15" customHeight="1">
      <c r="A44" s="53"/>
      <c r="B44" s="28"/>
      <c r="C44" s="72" t="s">
        <v>1451</v>
      </c>
      <c r="D44" s="83"/>
      <c r="E44" s="29" t="s">
        <v>1452</v>
      </c>
      <c r="F44" s="30"/>
      <c r="G44" s="31"/>
      <c r="H44" s="28" t="s">
        <v>1352</v>
      </c>
      <c r="I44" s="66">
        <v>4.4000000000000004</v>
      </c>
      <c r="J44" s="67"/>
      <c r="K44" s="68"/>
      <c r="L44" s="200"/>
      <c r="M44" s="374"/>
    </row>
    <row r="45" spans="1:13" ht="15" customHeight="1">
      <c r="A45" s="52"/>
      <c r="B45" s="24"/>
      <c r="C45" s="25"/>
      <c r="D45" s="82"/>
      <c r="E45" s="25"/>
      <c r="F45" s="26"/>
      <c r="G45" s="27"/>
      <c r="H45" s="24"/>
      <c r="I45" s="59"/>
      <c r="J45" s="138"/>
      <c r="K45" s="61"/>
      <c r="L45" s="62"/>
      <c r="M45" s="374"/>
    </row>
    <row r="46" spans="1:13" ht="15" customHeight="1">
      <c r="A46" s="53"/>
      <c r="B46" s="28"/>
      <c r="C46" s="34" t="s">
        <v>1453</v>
      </c>
      <c r="D46" s="83"/>
      <c r="E46" s="29" t="s">
        <v>1454</v>
      </c>
      <c r="F46" s="30"/>
      <c r="G46" s="31"/>
      <c r="H46" s="28" t="s">
        <v>1352</v>
      </c>
      <c r="I46" s="66">
        <v>4.4000000000000004</v>
      </c>
      <c r="J46" s="67"/>
      <c r="K46" s="68"/>
      <c r="L46" s="200"/>
      <c r="M46" s="374"/>
    </row>
    <row r="47" spans="1:13" ht="15" customHeight="1">
      <c r="A47" s="52"/>
      <c r="B47" s="24"/>
      <c r="C47" s="25"/>
      <c r="D47" s="82"/>
      <c r="E47" s="25"/>
      <c r="F47" s="26"/>
      <c r="G47" s="27"/>
      <c r="H47" s="24"/>
      <c r="I47" s="59"/>
      <c r="J47" s="138"/>
      <c r="K47" s="61"/>
      <c r="L47" s="62"/>
      <c r="M47" s="374"/>
    </row>
    <row r="48" spans="1:13" ht="15" customHeight="1">
      <c r="A48" s="53"/>
      <c r="B48" s="28"/>
      <c r="C48" s="72"/>
      <c r="D48" s="83"/>
      <c r="E48" s="29"/>
      <c r="F48" s="30"/>
      <c r="G48" s="31"/>
      <c r="H48" s="28"/>
      <c r="I48" s="66"/>
      <c r="J48" s="67"/>
      <c r="K48" s="68"/>
      <c r="L48" s="69"/>
      <c r="M48" s="374"/>
    </row>
    <row r="49" spans="1:13" ht="15" customHeight="1">
      <c r="A49" s="52"/>
      <c r="B49" s="24"/>
      <c r="C49" s="25"/>
      <c r="D49" s="82"/>
      <c r="E49" s="25"/>
      <c r="F49" s="26"/>
      <c r="G49" s="27"/>
      <c r="H49" s="24"/>
      <c r="I49" s="59"/>
      <c r="J49" s="138"/>
      <c r="K49" s="61"/>
      <c r="L49" s="62"/>
      <c r="M49" s="374"/>
    </row>
    <row r="50" spans="1:13" ht="15" customHeight="1">
      <c r="A50" s="53"/>
      <c r="B50" s="28"/>
      <c r="C50" s="72"/>
      <c r="D50" s="83"/>
      <c r="E50" s="29"/>
      <c r="F50" s="30"/>
      <c r="G50" s="31"/>
      <c r="H50" s="28"/>
      <c r="I50" s="66"/>
      <c r="J50" s="67"/>
      <c r="K50" s="68"/>
      <c r="L50" s="69"/>
      <c r="M50" s="374"/>
    </row>
    <row r="51" spans="1:13" ht="15" customHeight="1">
      <c r="A51" s="52"/>
      <c r="B51" s="24"/>
      <c r="C51" s="25"/>
      <c r="D51" s="82"/>
      <c r="E51" s="25"/>
      <c r="F51" s="26"/>
      <c r="G51" s="27"/>
      <c r="H51" s="24"/>
      <c r="I51" s="59"/>
      <c r="J51" s="138"/>
      <c r="K51" s="61"/>
      <c r="L51" s="62"/>
      <c r="M51" s="374"/>
    </row>
    <row r="52" spans="1:13" ht="15" customHeight="1">
      <c r="A52" s="53"/>
      <c r="B52" s="28"/>
      <c r="C52" s="72"/>
      <c r="D52" s="83"/>
      <c r="E52" s="29"/>
      <c r="F52" s="30"/>
      <c r="G52" s="31"/>
      <c r="H52" s="28"/>
      <c r="I52" s="66"/>
      <c r="J52" s="67"/>
      <c r="K52" s="68"/>
      <c r="L52" s="69"/>
      <c r="M52" s="374"/>
    </row>
    <row r="53" spans="1:13" ht="15" customHeight="1">
      <c r="A53" s="52"/>
      <c r="B53" s="24"/>
      <c r="C53" s="25"/>
      <c r="D53" s="82"/>
      <c r="E53" s="25"/>
      <c r="F53" s="26"/>
      <c r="G53" s="27"/>
      <c r="H53" s="24"/>
      <c r="I53" s="59"/>
      <c r="J53" s="138"/>
      <c r="K53" s="61"/>
      <c r="L53" s="62"/>
      <c r="M53" s="374"/>
    </row>
    <row r="54" spans="1:13" ht="15" customHeight="1">
      <c r="A54" s="53"/>
      <c r="B54" s="28"/>
      <c r="C54" s="72"/>
      <c r="D54" s="83"/>
      <c r="E54" s="29"/>
      <c r="F54" s="30"/>
      <c r="G54" s="31"/>
      <c r="H54" s="28"/>
      <c r="I54" s="66"/>
      <c r="J54" s="67"/>
      <c r="K54" s="68"/>
      <c r="L54" s="69"/>
      <c r="M54" s="374"/>
    </row>
    <row r="55" spans="1:13" ht="15" customHeight="1">
      <c r="A55" s="52"/>
      <c r="B55" s="24"/>
      <c r="C55" s="25"/>
      <c r="D55" s="82"/>
      <c r="E55" s="25"/>
      <c r="F55" s="26"/>
      <c r="G55" s="27"/>
      <c r="H55" s="24"/>
      <c r="I55" s="59"/>
      <c r="J55" s="138"/>
      <c r="K55" s="61"/>
      <c r="L55" s="62"/>
      <c r="M55" s="374"/>
    </row>
    <row r="56" spans="1:13" ht="15" customHeight="1">
      <c r="A56" s="53"/>
      <c r="B56" s="28"/>
      <c r="C56" s="72"/>
      <c r="D56" s="83"/>
      <c r="E56" s="29"/>
      <c r="F56" s="30"/>
      <c r="G56" s="31"/>
      <c r="H56" s="28"/>
      <c r="I56" s="66"/>
      <c r="J56" s="67"/>
      <c r="K56" s="68"/>
      <c r="L56" s="69"/>
      <c r="M56" s="374"/>
    </row>
    <row r="57" spans="1:13" ht="15" customHeight="1">
      <c r="A57" s="52"/>
      <c r="B57" s="24"/>
      <c r="C57" s="25"/>
      <c r="D57" s="82"/>
      <c r="E57" s="25"/>
      <c r="F57" s="26"/>
      <c r="G57" s="27"/>
      <c r="H57" s="24"/>
      <c r="I57" s="59"/>
      <c r="J57" s="138"/>
      <c r="K57" s="61"/>
      <c r="L57" s="62"/>
      <c r="M57" s="374"/>
    </row>
    <row r="58" spans="1:13" ht="15" customHeight="1">
      <c r="A58" s="53"/>
      <c r="B58" s="28"/>
      <c r="C58" s="72"/>
      <c r="D58" s="83"/>
      <c r="E58" s="29"/>
      <c r="F58" s="30"/>
      <c r="G58" s="31"/>
      <c r="H58" s="28"/>
      <c r="I58" s="66"/>
      <c r="J58" s="67"/>
      <c r="K58" s="68"/>
      <c r="L58" s="69"/>
      <c r="M58" s="374"/>
    </row>
    <row r="59" spans="1:13" ht="15" customHeight="1">
      <c r="A59" s="52"/>
      <c r="B59" s="24"/>
      <c r="C59" s="25"/>
      <c r="D59" s="82"/>
      <c r="E59" s="25"/>
      <c r="F59" s="26"/>
      <c r="G59" s="27"/>
      <c r="H59" s="24"/>
      <c r="I59" s="59"/>
      <c r="J59" s="138"/>
      <c r="K59" s="61"/>
      <c r="L59" s="62"/>
      <c r="M59" s="374"/>
    </row>
    <row r="60" spans="1:13" ht="15" customHeight="1">
      <c r="A60" s="53"/>
      <c r="B60" s="28"/>
      <c r="C60" s="72"/>
      <c r="D60" s="83"/>
      <c r="E60" s="29"/>
      <c r="F60" s="30"/>
      <c r="G60" s="31"/>
      <c r="H60" s="28"/>
      <c r="I60" s="66"/>
      <c r="J60" s="67"/>
      <c r="K60" s="68"/>
      <c r="L60" s="69"/>
      <c r="M60" s="374"/>
    </row>
    <row r="61" spans="1:13" ht="15" customHeight="1">
      <c r="A61" s="52"/>
      <c r="B61" s="24"/>
      <c r="C61" s="25"/>
      <c r="D61" s="82"/>
      <c r="E61" s="25"/>
      <c r="F61" s="26"/>
      <c r="G61" s="27"/>
      <c r="H61" s="24"/>
      <c r="I61" s="59"/>
      <c r="J61" s="138"/>
      <c r="K61" s="61"/>
      <c r="L61" s="62"/>
      <c r="M61" s="374"/>
    </row>
    <row r="62" spans="1:13" ht="15" customHeight="1">
      <c r="A62" s="53"/>
      <c r="B62" s="28"/>
      <c r="C62" s="72"/>
      <c r="D62" s="83"/>
      <c r="E62" s="29"/>
      <c r="F62" s="30"/>
      <c r="G62" s="31"/>
      <c r="H62" s="28"/>
      <c r="I62" s="66"/>
      <c r="J62" s="67"/>
      <c r="K62" s="68"/>
      <c r="L62" s="69"/>
      <c r="M62" s="374"/>
    </row>
    <row r="63" spans="1:13" ht="15" customHeight="1">
      <c r="A63" s="52"/>
      <c r="B63" s="24"/>
      <c r="C63" s="25"/>
      <c r="D63" s="82"/>
      <c r="E63" s="25"/>
      <c r="F63" s="26"/>
      <c r="G63" s="27"/>
      <c r="H63" s="24"/>
      <c r="I63" s="59"/>
      <c r="J63" s="138"/>
      <c r="K63" s="61"/>
      <c r="L63" s="62"/>
      <c r="M63" s="374"/>
    </row>
    <row r="64" spans="1:13" ht="15" customHeight="1">
      <c r="A64" s="53"/>
      <c r="B64" s="28"/>
      <c r="C64" s="72"/>
      <c r="D64" s="83"/>
      <c r="E64" s="29"/>
      <c r="F64" s="30"/>
      <c r="G64" s="31"/>
      <c r="H64" s="28"/>
      <c r="I64" s="66"/>
      <c r="J64" s="67"/>
      <c r="K64" s="68"/>
      <c r="L64" s="69"/>
      <c r="M64" s="374"/>
    </row>
    <row r="65" spans="1:13" ht="15" customHeight="1">
      <c r="A65" s="52"/>
      <c r="B65" s="24"/>
      <c r="C65" s="25"/>
      <c r="D65" s="82"/>
      <c r="E65" s="25"/>
      <c r="F65" s="26"/>
      <c r="G65" s="27"/>
      <c r="H65" s="24"/>
      <c r="I65" s="59"/>
      <c r="J65" s="138"/>
      <c r="K65" s="61"/>
      <c r="L65" s="62"/>
      <c r="M65" s="374"/>
    </row>
    <row r="66" spans="1:13" ht="15" customHeight="1">
      <c r="A66" s="53"/>
      <c r="B66" s="28"/>
      <c r="C66" s="86" t="s">
        <v>20</v>
      </c>
      <c r="D66" s="83"/>
      <c r="E66" s="29"/>
      <c r="F66" s="30"/>
      <c r="G66" s="31"/>
      <c r="H66" s="28"/>
      <c r="I66" s="66"/>
      <c r="J66" s="67"/>
      <c r="K66" s="76"/>
      <c r="L66" s="69"/>
      <c r="M66" s="374"/>
    </row>
  </sheetData>
  <mergeCells count="9">
    <mergeCell ref="K1:K2"/>
    <mergeCell ref="L1:L2"/>
    <mergeCell ref="M1:M2"/>
    <mergeCell ref="B1:D2"/>
    <mergeCell ref="E1:E2"/>
    <mergeCell ref="G1:G2"/>
    <mergeCell ref="H1:H2"/>
    <mergeCell ref="I1:I2"/>
    <mergeCell ref="J1:J2"/>
  </mergeCells>
  <phoneticPr fontId="2"/>
  <conditionalFormatting sqref="A3:A66">
    <cfRule type="cellIs" dxfId="38" priority="13" stopIfTrue="1" operator="between">
      <formula>0.9999</formula>
      <formula>1.0001</formula>
    </cfRule>
  </conditionalFormatting>
  <conditionalFormatting sqref="J10:K10 J12:K12 J14:K14 J16:K16 J18:K18 J20:K20 J22:K22 J24:K24 J26 J28 J30:K30 J32:K32 J34:K34 J36:K36 J38:K38 J40:K40 J42 J44 J46:K46 J48:K48 J50:K50 J52:K52 J54:K54 J56:K56 J58:K58 J60:K60 J62:K62 J64:K64 J66:K66">
    <cfRule type="expression" dxfId="37" priority="10" stopIfTrue="1">
      <formula>ISERROR(J10)</formula>
    </cfRule>
  </conditionalFormatting>
  <conditionalFormatting sqref="K6">
    <cfRule type="expression" dxfId="36" priority="16" stopIfTrue="1">
      <formula>ISERROR(K6)</formula>
    </cfRule>
  </conditionalFormatting>
  <conditionalFormatting sqref="K42:K44">
    <cfRule type="expression" dxfId="35" priority="11" stopIfTrue="1">
      <formula>ISERROR(K42)</formula>
    </cfRule>
  </conditionalFormatting>
  <conditionalFormatting sqref="L5">
    <cfRule type="expression" dxfId="34" priority="15" stopIfTrue="1">
      <formula>ISERROR(L5)</formula>
    </cfRule>
  </conditionalFormatting>
  <conditionalFormatting sqref="L7 J8:K8 K26:K29 L47 L49 L51 L53 L55 L57 L59 L61 L63">
    <cfRule type="expression" dxfId="33" priority="17" stopIfTrue="1">
      <formula>ISERROR(J7)</formula>
    </cfRule>
  </conditionalFormatting>
  <conditionalFormatting sqref="L9 L11 L13 L15 L17 L19 L21 L23 L25 L27 L29 L31 L33 L35 L37 L39 L41 L43 L45">
    <cfRule type="expression" dxfId="32" priority="9"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rowBreaks count="1" manualBreakCount="1">
    <brk id="34" min="1"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E7EB8-B76C-41ED-97DF-62A8E9E80E02}">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P22" sqref="P2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67</v>
      </c>
      <c r="C4" s="85" t="s">
        <v>95</v>
      </c>
      <c r="D4" s="30"/>
      <c r="E4" s="29" t="s">
        <v>97</v>
      </c>
      <c r="F4" s="30"/>
      <c r="G4" s="31"/>
      <c r="H4" s="65"/>
      <c r="I4" s="66"/>
      <c r="J4" s="67"/>
      <c r="K4" s="68"/>
      <c r="L4" s="69"/>
      <c r="M4" s="374"/>
      <c r="N4" s="376"/>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21.4</v>
      </c>
      <c r="J10" s="67"/>
      <c r="K10" s="68"/>
      <c r="L10" s="331"/>
      <c r="M10" s="374"/>
    </row>
    <row r="11" spans="1:14" ht="15" customHeight="1">
      <c r="A11" s="52"/>
      <c r="B11" s="24"/>
      <c r="C11" s="25"/>
      <c r="D11" s="82"/>
      <c r="E11" s="25" t="s">
        <v>41</v>
      </c>
      <c r="F11" s="26"/>
      <c r="G11" s="27"/>
      <c r="H11" s="24"/>
      <c r="I11" s="59"/>
      <c r="J11" s="60"/>
      <c r="K11" s="61"/>
      <c r="L11" s="62"/>
      <c r="M11" s="374"/>
    </row>
    <row r="12" spans="1:14" ht="15" customHeight="1">
      <c r="A12" s="53"/>
      <c r="B12" s="28"/>
      <c r="C12" s="72" t="s">
        <v>43</v>
      </c>
      <c r="D12" s="83"/>
      <c r="E12" s="29" t="s">
        <v>40</v>
      </c>
      <c r="F12" s="30"/>
      <c r="G12" s="31"/>
      <c r="H12" s="28" t="s">
        <v>39</v>
      </c>
      <c r="I12" s="66">
        <v>52</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51</v>
      </c>
      <c r="D14" s="83"/>
      <c r="E14" s="29" t="s">
        <v>50</v>
      </c>
      <c r="F14" s="30"/>
      <c r="G14" s="31"/>
      <c r="H14" s="28" t="s">
        <v>48</v>
      </c>
      <c r="I14" s="66">
        <v>16.899999999999999</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5.9</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57</v>
      </c>
      <c r="F18" s="30"/>
      <c r="G18" s="31"/>
      <c r="H18" s="28" t="s">
        <v>39</v>
      </c>
      <c r="I18" s="66">
        <v>52</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654</v>
      </c>
      <c r="D20" s="83"/>
      <c r="E20" s="29"/>
      <c r="F20" s="30"/>
      <c r="G20" s="31"/>
      <c r="H20" s="28" t="s">
        <v>39</v>
      </c>
      <c r="I20" s="66">
        <v>52</v>
      </c>
      <c r="J20" s="67"/>
      <c r="K20" s="68"/>
      <c r="L20" s="331"/>
      <c r="M20" s="374"/>
    </row>
    <row r="21" spans="1:13" ht="15" customHeight="1">
      <c r="A21" s="52"/>
      <c r="B21" s="24"/>
      <c r="C21" s="25"/>
      <c r="D21" s="82"/>
      <c r="E21" s="25" t="s">
        <v>300</v>
      </c>
      <c r="F21" s="26"/>
      <c r="G21" s="27"/>
      <c r="H21" s="24"/>
      <c r="I21" s="59"/>
      <c r="J21" s="60"/>
      <c r="K21" s="61"/>
      <c r="L21" s="62"/>
      <c r="M21" s="374"/>
    </row>
    <row r="22" spans="1:13" ht="15" customHeight="1">
      <c r="A22" s="53"/>
      <c r="B22" s="28"/>
      <c r="C22" s="72" t="s">
        <v>655</v>
      </c>
      <c r="D22" s="83"/>
      <c r="E22" s="29" t="s">
        <v>301</v>
      </c>
      <c r="F22" s="30"/>
      <c r="G22" s="31"/>
      <c r="H22" s="28" t="s">
        <v>271</v>
      </c>
      <c r="I22" s="66">
        <v>4</v>
      </c>
      <c r="J22" s="67"/>
      <c r="K22" s="68"/>
      <c r="L22" s="331"/>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61</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62</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1730</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96</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684" priority="22" stopIfTrue="1" operator="between">
      <formula>0.9999</formula>
      <formula>1.0001</formula>
    </cfRule>
  </conditionalFormatting>
  <conditionalFormatting sqref="J10:K10 J12:K12 J14:K14 J16:K16 J18 J20">
    <cfRule type="expression" dxfId="1683" priority="11" stopIfTrue="1">
      <formula>ISERROR(J10)</formula>
    </cfRule>
  </conditionalFormatting>
  <conditionalFormatting sqref="J22:K22">
    <cfRule type="expression" dxfId="1682" priority="9" stopIfTrue="1">
      <formula>ISERROR(J22)</formula>
    </cfRule>
  </conditionalFormatting>
  <conditionalFormatting sqref="J28:K30 L29">
    <cfRule type="expression" dxfId="1681" priority="29" stopIfTrue="1">
      <formula>ISERROR(J28)</formula>
    </cfRule>
  </conditionalFormatting>
  <conditionalFormatting sqref="K6">
    <cfRule type="expression" dxfId="1680" priority="56" stopIfTrue="1">
      <formula>ISERROR(K6)</formula>
    </cfRule>
  </conditionalFormatting>
  <conditionalFormatting sqref="K18:K20">
    <cfRule type="expression" dxfId="1679" priority="21" stopIfTrue="1">
      <formula>ISERROR(K18)</formula>
    </cfRule>
  </conditionalFormatting>
  <conditionalFormatting sqref="L5">
    <cfRule type="expression" dxfId="1678" priority="55" stopIfTrue="1">
      <formula>ISERROR(L5)</formula>
    </cfRule>
  </conditionalFormatting>
  <conditionalFormatting sqref="L7 J8:K8">
    <cfRule type="expression" dxfId="1677" priority="30" stopIfTrue="1">
      <formula>ISERROR(J7)</formula>
    </cfRule>
  </conditionalFormatting>
  <conditionalFormatting sqref="L9">
    <cfRule type="expression" dxfId="1676" priority="7" stopIfTrue="1">
      <formula>ISERROR(L9)</formula>
    </cfRule>
  </conditionalFormatting>
  <conditionalFormatting sqref="L11">
    <cfRule type="expression" dxfId="1675" priority="6" stopIfTrue="1">
      <formula>ISERROR(L11)</formula>
    </cfRule>
  </conditionalFormatting>
  <conditionalFormatting sqref="L13">
    <cfRule type="expression" dxfId="1674" priority="5" stopIfTrue="1">
      <formula>ISERROR(L13)</formula>
    </cfRule>
  </conditionalFormatting>
  <conditionalFormatting sqref="L15">
    <cfRule type="expression" dxfId="1673" priority="4" stopIfTrue="1">
      <formula>ISERROR(L15)</formula>
    </cfRule>
  </conditionalFormatting>
  <conditionalFormatting sqref="L17">
    <cfRule type="expression" dxfId="1672" priority="3" stopIfTrue="1">
      <formula>ISERROR(L17)</formula>
    </cfRule>
  </conditionalFormatting>
  <conditionalFormatting sqref="L19">
    <cfRule type="expression" dxfId="1671" priority="2" stopIfTrue="1">
      <formula>ISERROR(L19)</formula>
    </cfRule>
  </conditionalFormatting>
  <conditionalFormatting sqref="L21">
    <cfRule type="expression" dxfId="1670" priority="1" stopIfTrue="1">
      <formula>ISERROR(L21)</formula>
    </cfRule>
  </conditionalFormatting>
  <conditionalFormatting sqref="L23 J24:K24 L25 J26:K26 L27 L31 J32:K32 K34">
    <cfRule type="expression" dxfId="1669" priority="60" stopIfTrue="1">
      <formula>ISERROR(J23)</formula>
    </cfRule>
  </conditionalFormatting>
  <conditionalFormatting sqref="N6">
    <cfRule type="expression" dxfId="1668" priority="14" stopIfTrue="1">
      <formula>ISERROR(N6)</formula>
    </cfRule>
  </conditionalFormatting>
  <conditionalFormatting sqref="N8:N12 N14 N16 N18 N24 N26 N28 N30 N32">
    <cfRule type="expression" dxfId="1667" priority="13" stopIfTrue="1">
      <formula>ISERROR(N8)</formula>
    </cfRule>
  </conditionalFormatting>
  <conditionalFormatting sqref="N20:N22">
    <cfRule type="expression" dxfId="1666" priority="12" stopIfTrue="1">
      <formula>ISERROR(N20)</formula>
    </cfRule>
  </conditionalFormatting>
  <conditionalFormatting sqref="N34">
    <cfRule type="expression" dxfId="1665" priority="15"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5E451-B7E1-447E-84C8-50645F86A7EC}">
  <sheetPr>
    <tabColor rgb="FFFFFF00"/>
  </sheetPr>
  <dimension ref="A1:P34"/>
  <sheetViews>
    <sheetView showGridLines="0" showZeros="0" view="pageBreakPreview" zoomScale="90" zoomScaleNormal="80" zoomScaleSheetLayoutView="90" workbookViewId="0">
      <pane ySplit="4" topLeftCell="A5" activePane="bottomLeft" state="frozenSplit"/>
      <selection activeCell="H32" sqref="H32"/>
      <selection pane="bottomLeft" activeCell="R32" sqref="R3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6.25" style="477" customWidth="1"/>
    <col min="15" max="16" width="9" style="477"/>
    <col min="17"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77</v>
      </c>
      <c r="C4" s="85" t="s">
        <v>1553</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138"/>
      <c r="K7" s="61"/>
      <c r="L7" s="62"/>
      <c r="M7" s="374"/>
    </row>
    <row r="8" spans="1:14" ht="15" customHeight="1">
      <c r="A8" s="53"/>
      <c r="B8" s="28"/>
      <c r="C8" s="72" t="s">
        <v>1463</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1554</v>
      </c>
      <c r="D10" s="83"/>
      <c r="E10" s="29"/>
      <c r="F10" s="30"/>
      <c r="G10" s="31"/>
      <c r="H10" s="28" t="s">
        <v>562</v>
      </c>
      <c r="I10" s="66">
        <v>1</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1379</v>
      </c>
      <c r="D12" s="83"/>
      <c r="E12" s="29"/>
      <c r="F12" s="30"/>
      <c r="G12" s="31"/>
      <c r="H12" s="28" t="s">
        <v>562</v>
      </c>
      <c r="I12" s="66">
        <v>2</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1468</v>
      </c>
      <c r="D14" s="83"/>
      <c r="E14" s="29"/>
      <c r="F14" s="30"/>
      <c r="G14" s="31"/>
      <c r="H14" s="28" t="s">
        <v>562</v>
      </c>
      <c r="I14" s="66">
        <v>6</v>
      </c>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72" t="s">
        <v>1470</v>
      </c>
      <c r="D16" s="83"/>
      <c r="E16" s="29"/>
      <c r="F16" s="30"/>
      <c r="G16" s="31"/>
      <c r="H16" s="28" t="s">
        <v>562</v>
      </c>
      <c r="I16" s="66">
        <v>1</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72" t="s">
        <v>1383</v>
      </c>
      <c r="D18" s="83"/>
      <c r="E18" s="29"/>
      <c r="F18" s="30"/>
      <c r="G18" s="31"/>
      <c r="H18" s="28" t="s">
        <v>562</v>
      </c>
      <c r="I18" s="66">
        <v>16</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72" t="s">
        <v>1480</v>
      </c>
      <c r="D20" s="83"/>
      <c r="E20" s="29"/>
      <c r="F20" s="30"/>
      <c r="G20" s="31"/>
      <c r="H20" s="28"/>
      <c r="I20" s="66"/>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72" t="s">
        <v>1555</v>
      </c>
      <c r="D22" s="83"/>
      <c r="E22" s="29" t="s">
        <v>1556</v>
      </c>
      <c r="F22" s="30"/>
      <c r="G22" s="31"/>
      <c r="H22" s="28" t="s">
        <v>271</v>
      </c>
      <c r="I22" s="66">
        <v>1</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72" t="s">
        <v>1555</v>
      </c>
      <c r="D24" s="83"/>
      <c r="E24" s="29" t="s">
        <v>1557</v>
      </c>
      <c r="F24" s="30"/>
      <c r="G24" s="31"/>
      <c r="H24" s="28" t="s">
        <v>271</v>
      </c>
      <c r="I24" s="66">
        <v>1</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1" t="s">
        <v>1445</v>
      </c>
      <c r="D26" s="83"/>
      <c r="E26" s="29"/>
      <c r="F26" s="30"/>
      <c r="G26" s="31"/>
      <c r="H26" s="28"/>
      <c r="I26" s="67"/>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121" t="s">
        <v>1446</v>
      </c>
      <c r="D28" s="83"/>
      <c r="E28" s="29" t="s">
        <v>1448</v>
      </c>
      <c r="F28" s="30"/>
      <c r="G28" s="31"/>
      <c r="H28" s="28" t="s">
        <v>155</v>
      </c>
      <c r="I28" s="66">
        <v>10</v>
      </c>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72" t="s">
        <v>1451</v>
      </c>
      <c r="D30" s="83"/>
      <c r="E30" s="29" t="s">
        <v>1452</v>
      </c>
      <c r="F30" s="30"/>
      <c r="G30" s="31"/>
      <c r="H30" s="28" t="s">
        <v>1352</v>
      </c>
      <c r="I30" s="66">
        <v>1.7</v>
      </c>
      <c r="J30" s="67"/>
      <c r="K30" s="68"/>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34" t="s">
        <v>1453</v>
      </c>
      <c r="D32" s="83"/>
      <c r="E32" s="29" t="s">
        <v>1454</v>
      </c>
      <c r="F32" s="30"/>
      <c r="G32" s="31"/>
      <c r="H32" s="28" t="s">
        <v>1352</v>
      </c>
      <c r="I32" s="66">
        <v>1.7</v>
      </c>
      <c r="J32" s="67"/>
      <c r="K32" s="68"/>
      <c r="L32" s="200"/>
      <c r="M32" s="374"/>
    </row>
    <row r="33" spans="1:13" ht="15" customHeight="1">
      <c r="A33" s="52"/>
      <c r="B33" s="24"/>
      <c r="C33" s="25"/>
      <c r="D33" s="82"/>
      <c r="E33" s="25"/>
      <c r="F33" s="26"/>
      <c r="G33" s="27"/>
      <c r="H33" s="24"/>
      <c r="I33" s="77"/>
      <c r="J33" s="138"/>
      <c r="K33" s="61"/>
      <c r="L33" s="62"/>
      <c r="M33" s="374"/>
    </row>
    <row r="34" spans="1:13" ht="15" customHeight="1">
      <c r="A34" s="53"/>
      <c r="B34" s="28"/>
      <c r="C34" s="86" t="s">
        <v>20</v>
      </c>
      <c r="D34" s="84"/>
      <c r="E34" s="29"/>
      <c r="F34" s="30"/>
      <c r="G34" s="31"/>
      <c r="H34" s="28"/>
      <c r="I34" s="80"/>
      <c r="J34" s="67"/>
      <c r="K34" s="76"/>
      <c r="L34" s="69"/>
      <c r="M34" s="374"/>
    </row>
  </sheetData>
  <mergeCells count="9">
    <mergeCell ref="K1:K2"/>
    <mergeCell ref="L1:L2"/>
    <mergeCell ref="M1:M2"/>
    <mergeCell ref="B1:D2"/>
    <mergeCell ref="E1:E2"/>
    <mergeCell ref="G1:G2"/>
    <mergeCell ref="H1:H2"/>
    <mergeCell ref="I1:I2"/>
    <mergeCell ref="J1:J2"/>
  </mergeCells>
  <phoneticPr fontId="2"/>
  <conditionalFormatting sqref="A3:A34">
    <cfRule type="cellIs" dxfId="31" priority="13" stopIfTrue="1" operator="between">
      <formula>0.9999</formula>
      <formula>1.0001</formula>
    </cfRule>
  </conditionalFormatting>
  <conditionalFormatting sqref="J8:K8 J10:K10 J12:K12 J14:K14 J16:K16 J18:K18 J20:K20 J22:K22 J24:K24 J26:K26 J28 J30 J32:K32 J34:K34">
    <cfRule type="expression" dxfId="30" priority="7" stopIfTrue="1">
      <formula>ISERROR(J8)</formula>
    </cfRule>
  </conditionalFormatting>
  <conditionalFormatting sqref="K6">
    <cfRule type="expression" dxfId="29" priority="16" stopIfTrue="1">
      <formula>ISERROR(K6)</formula>
    </cfRule>
  </conditionalFormatting>
  <conditionalFormatting sqref="K28:K30">
    <cfRule type="expression" dxfId="28" priority="8" stopIfTrue="1">
      <formula>ISERROR(K28)</formula>
    </cfRule>
  </conditionalFormatting>
  <conditionalFormatting sqref="L5">
    <cfRule type="expression" dxfId="27" priority="15" stopIfTrue="1">
      <formula>ISERROR(L5)</formula>
    </cfRule>
  </conditionalFormatting>
  <conditionalFormatting sqref="L7">
    <cfRule type="expression" dxfId="26" priority="17" stopIfTrue="1">
      <formula>ISERROR(L7)</formula>
    </cfRule>
  </conditionalFormatting>
  <conditionalFormatting sqref="L9 L11 L13 L15 L17 L19 L21 L23 L25 L27 L29 L31">
    <cfRule type="expression" dxfId="25" priority="6" stopIfTrue="1">
      <formula>ISERROR(L9)</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73E5B-A845-4795-AECE-3BCF3825341F}">
  <sheetPr>
    <tabColor rgb="FFFFFF00"/>
  </sheetPr>
  <dimension ref="A1:Q34"/>
  <sheetViews>
    <sheetView showGridLines="0" showZeros="0" view="pageBreakPreview" zoomScale="90" zoomScaleNormal="80" zoomScaleSheetLayoutView="90" workbookViewId="0">
      <pane ySplit="4" topLeftCell="A5" activePane="bottomLeft" state="frozenSplit"/>
      <selection activeCell="H32" sqref="H32"/>
      <selection pane="bottomLeft" activeCell="S34" sqref="S34"/>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6.37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143</v>
      </c>
      <c r="C4" s="85" t="s">
        <v>37</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f>IF(J6="",0,INT($I6*$J6))</f>
        <v>0</v>
      </c>
      <c r="L6" s="69"/>
      <c r="M6" s="374"/>
    </row>
    <row r="7" spans="1:14" ht="15" customHeight="1">
      <c r="A7" s="52"/>
      <c r="B7" s="24"/>
      <c r="C7" s="25"/>
      <c r="D7" s="82"/>
      <c r="E7" s="25"/>
      <c r="F7" s="26"/>
      <c r="G7" s="27"/>
      <c r="H7" s="24"/>
      <c r="I7" s="59"/>
      <c r="J7" s="138"/>
      <c r="K7" s="61"/>
      <c r="L7" s="62"/>
      <c r="M7" s="374"/>
    </row>
    <row r="8" spans="1:14" ht="15" customHeight="1">
      <c r="A8" s="53"/>
      <c r="B8" s="28"/>
      <c r="C8" s="72" t="s">
        <v>1463</v>
      </c>
      <c r="D8" s="83"/>
      <c r="E8" s="29"/>
      <c r="F8" s="30"/>
      <c r="G8" s="31"/>
      <c r="H8" s="28"/>
      <c r="I8" s="67"/>
      <c r="J8" s="67"/>
      <c r="K8" s="68"/>
      <c r="L8" s="69"/>
      <c r="M8" s="374"/>
    </row>
    <row r="9" spans="1:14" ht="15" customHeight="1">
      <c r="A9" s="52"/>
      <c r="B9" s="24"/>
      <c r="C9" s="25"/>
      <c r="D9" s="82"/>
      <c r="E9" s="25"/>
      <c r="F9" s="26"/>
      <c r="G9" s="27"/>
      <c r="H9" s="24"/>
      <c r="I9" s="59"/>
      <c r="J9" s="138"/>
      <c r="K9" s="61"/>
      <c r="L9" s="62"/>
      <c r="M9" s="374"/>
    </row>
    <row r="10" spans="1:14" ht="15" customHeight="1">
      <c r="A10" s="53"/>
      <c r="B10" s="28"/>
      <c r="C10" s="72" t="s">
        <v>1539</v>
      </c>
      <c r="D10" s="83"/>
      <c r="E10" s="29"/>
      <c r="F10" s="30"/>
      <c r="G10" s="31"/>
      <c r="H10" s="28" t="s">
        <v>562</v>
      </c>
      <c r="I10" s="66">
        <v>2</v>
      </c>
      <c r="J10" s="67"/>
      <c r="K10" s="68"/>
      <c r="L10" s="200"/>
      <c r="M10" s="374"/>
    </row>
    <row r="11" spans="1:14" ht="15" customHeight="1">
      <c r="A11" s="52"/>
      <c r="B11" s="24"/>
      <c r="C11" s="25"/>
      <c r="D11" s="82"/>
      <c r="E11" s="25"/>
      <c r="F11" s="26"/>
      <c r="G11" s="27"/>
      <c r="H11" s="24"/>
      <c r="I11" s="59"/>
      <c r="J11" s="138"/>
      <c r="K11" s="61"/>
      <c r="L11" s="62"/>
      <c r="M11" s="374"/>
    </row>
    <row r="12" spans="1:14" ht="15" customHeight="1">
      <c r="A12" s="53"/>
      <c r="B12" s="28"/>
      <c r="C12" s="72" t="s">
        <v>1385</v>
      </c>
      <c r="D12" s="83"/>
      <c r="E12" s="29"/>
      <c r="F12" s="30"/>
      <c r="G12" s="31"/>
      <c r="H12" s="28" t="s">
        <v>562</v>
      </c>
      <c r="I12" s="66">
        <v>3</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t="s">
        <v>1445</v>
      </c>
      <c r="D14" s="83"/>
      <c r="E14" s="29"/>
      <c r="F14" s="30"/>
      <c r="G14" s="31"/>
      <c r="H14" s="28"/>
      <c r="I14" s="67"/>
      <c r="J14" s="67"/>
      <c r="K14" s="68"/>
      <c r="L14" s="200"/>
      <c r="M14" s="374"/>
    </row>
    <row r="15" spans="1:14" ht="15" customHeight="1">
      <c r="A15" s="52"/>
      <c r="B15" s="24"/>
      <c r="C15" s="25"/>
      <c r="D15" s="82"/>
      <c r="E15" s="25"/>
      <c r="F15" s="26"/>
      <c r="G15" s="27"/>
      <c r="H15" s="24"/>
      <c r="I15" s="59"/>
      <c r="J15" s="138"/>
      <c r="K15" s="61"/>
      <c r="L15" s="62"/>
      <c r="M15" s="374"/>
    </row>
    <row r="16" spans="1:14" ht="15" customHeight="1">
      <c r="A16" s="53"/>
      <c r="B16" s="28"/>
      <c r="C16" s="121" t="s">
        <v>1446</v>
      </c>
      <c r="D16" s="83"/>
      <c r="E16" s="29" t="s">
        <v>1459</v>
      </c>
      <c r="F16" s="30"/>
      <c r="G16" s="31"/>
      <c r="H16" s="28" t="s">
        <v>155</v>
      </c>
      <c r="I16" s="66">
        <v>120</v>
      </c>
      <c r="J16" s="67"/>
      <c r="K16" s="68"/>
      <c r="L16" s="200"/>
      <c r="M16" s="374"/>
    </row>
    <row r="17" spans="1:13" ht="15" customHeight="1">
      <c r="A17" s="52"/>
      <c r="B17" s="24"/>
      <c r="C17" s="25"/>
      <c r="D17" s="82"/>
      <c r="E17" s="25"/>
      <c r="F17" s="26"/>
      <c r="G17" s="27"/>
      <c r="H17" s="24"/>
      <c r="I17" s="59"/>
      <c r="J17" s="138"/>
      <c r="K17" s="61"/>
      <c r="L17" s="62"/>
      <c r="M17" s="374"/>
    </row>
    <row r="18" spans="1:13" ht="15" customHeight="1">
      <c r="A18" s="53"/>
      <c r="B18" s="28"/>
      <c r="C18" s="121" t="s">
        <v>1446</v>
      </c>
      <c r="D18" s="83"/>
      <c r="E18" s="29" t="s">
        <v>1460</v>
      </c>
      <c r="F18" s="30"/>
      <c r="G18" s="31"/>
      <c r="H18" s="28" t="s">
        <v>155</v>
      </c>
      <c r="I18" s="66">
        <v>64</v>
      </c>
      <c r="J18" s="67"/>
      <c r="K18" s="68"/>
      <c r="L18" s="200"/>
      <c r="M18" s="374"/>
    </row>
    <row r="19" spans="1:13" ht="15" customHeight="1">
      <c r="A19" s="52"/>
      <c r="B19" s="24"/>
      <c r="C19" s="25"/>
      <c r="D19" s="82"/>
      <c r="E19" s="25"/>
      <c r="F19" s="26"/>
      <c r="G19" s="27"/>
      <c r="H19" s="24"/>
      <c r="I19" s="59"/>
      <c r="J19" s="138"/>
      <c r="K19" s="61"/>
      <c r="L19" s="62"/>
      <c r="M19" s="374"/>
    </row>
    <row r="20" spans="1:13" ht="15" customHeight="1">
      <c r="A20" s="53"/>
      <c r="B20" s="28"/>
      <c r="C20" s="121" t="s">
        <v>1446</v>
      </c>
      <c r="D20" s="83"/>
      <c r="E20" s="29" t="s">
        <v>1447</v>
      </c>
      <c r="F20" s="30"/>
      <c r="G20" s="31"/>
      <c r="H20" s="28" t="s">
        <v>155</v>
      </c>
      <c r="I20" s="66">
        <v>148</v>
      </c>
      <c r="J20" s="67"/>
      <c r="K20" s="68"/>
      <c r="L20" s="200"/>
      <c r="M20" s="374"/>
    </row>
    <row r="21" spans="1:13" ht="15" customHeight="1">
      <c r="A21" s="52"/>
      <c r="B21" s="24"/>
      <c r="C21" s="25"/>
      <c r="D21" s="82"/>
      <c r="E21" s="25"/>
      <c r="F21" s="26"/>
      <c r="G21" s="27"/>
      <c r="H21" s="24"/>
      <c r="I21" s="59"/>
      <c r="J21" s="138"/>
      <c r="K21" s="61"/>
      <c r="L21" s="62"/>
      <c r="M21" s="374"/>
    </row>
    <row r="22" spans="1:13" ht="15" customHeight="1">
      <c r="A22" s="53"/>
      <c r="B22" s="28"/>
      <c r="C22" s="121" t="s">
        <v>1446</v>
      </c>
      <c r="D22" s="83"/>
      <c r="E22" s="29" t="s">
        <v>1448</v>
      </c>
      <c r="F22" s="30"/>
      <c r="G22" s="31"/>
      <c r="H22" s="28" t="s">
        <v>155</v>
      </c>
      <c r="I22" s="66">
        <v>29</v>
      </c>
      <c r="J22" s="67"/>
      <c r="K22" s="68"/>
      <c r="L22" s="200"/>
      <c r="M22" s="374"/>
    </row>
    <row r="23" spans="1:13" ht="15" customHeight="1">
      <c r="A23" s="52"/>
      <c r="B23" s="24"/>
      <c r="C23" s="25"/>
      <c r="D23" s="82"/>
      <c r="E23" s="25"/>
      <c r="F23" s="26"/>
      <c r="G23" s="27"/>
      <c r="H23" s="24"/>
      <c r="I23" s="59"/>
      <c r="J23" s="138"/>
      <c r="K23" s="61"/>
      <c r="L23" s="62"/>
      <c r="M23" s="374"/>
    </row>
    <row r="24" spans="1:13" ht="15" customHeight="1">
      <c r="A24" s="53"/>
      <c r="B24" s="28"/>
      <c r="C24" s="121" t="s">
        <v>1446</v>
      </c>
      <c r="D24" s="83"/>
      <c r="E24" s="29" t="s">
        <v>1449</v>
      </c>
      <c r="F24" s="30"/>
      <c r="G24" s="31"/>
      <c r="H24" s="28" t="s">
        <v>155</v>
      </c>
      <c r="I24" s="66">
        <v>152</v>
      </c>
      <c r="J24" s="67"/>
      <c r="K24" s="68"/>
      <c r="L24" s="200"/>
      <c r="M24" s="374"/>
    </row>
    <row r="25" spans="1:13" ht="15" customHeight="1">
      <c r="A25" s="52"/>
      <c r="B25" s="24"/>
      <c r="C25" s="25"/>
      <c r="D25" s="82"/>
      <c r="E25" s="25"/>
      <c r="F25" s="26"/>
      <c r="G25" s="27"/>
      <c r="H25" s="24"/>
      <c r="I25" s="59"/>
      <c r="J25" s="138"/>
      <c r="K25" s="61"/>
      <c r="L25" s="62"/>
      <c r="M25" s="374"/>
    </row>
    <row r="26" spans="1:13" ht="15" customHeight="1">
      <c r="A26" s="53"/>
      <c r="B26" s="28"/>
      <c r="C26" s="121" t="s">
        <v>1446</v>
      </c>
      <c r="D26" s="83"/>
      <c r="E26" s="29" t="s">
        <v>1450</v>
      </c>
      <c r="F26" s="30"/>
      <c r="G26" s="31"/>
      <c r="H26" s="28" t="s">
        <v>155</v>
      </c>
      <c r="I26" s="66">
        <v>12</v>
      </c>
      <c r="J26" s="67"/>
      <c r="K26" s="68"/>
      <c r="L26" s="200"/>
      <c r="M26" s="374"/>
    </row>
    <row r="27" spans="1:13" ht="15" customHeight="1">
      <c r="A27" s="52"/>
      <c r="B27" s="24"/>
      <c r="C27" s="25"/>
      <c r="D27" s="82"/>
      <c r="E27" s="25"/>
      <c r="F27" s="26"/>
      <c r="G27" s="27"/>
      <c r="H27" s="24"/>
      <c r="I27" s="59"/>
      <c r="J27" s="138"/>
      <c r="K27" s="61"/>
      <c r="L27" s="62"/>
      <c r="M27" s="374"/>
    </row>
    <row r="28" spans="1:13" ht="15" customHeight="1">
      <c r="A28" s="53"/>
      <c r="B28" s="28"/>
      <c r="C28" s="72" t="s">
        <v>1451</v>
      </c>
      <c r="D28" s="83"/>
      <c r="E28" s="29" t="s">
        <v>1452</v>
      </c>
      <c r="F28" s="30"/>
      <c r="G28" s="31"/>
      <c r="H28" s="28" t="s">
        <v>1352</v>
      </c>
      <c r="I28" s="66">
        <v>94.4</v>
      </c>
      <c r="J28" s="67"/>
      <c r="K28" s="68"/>
      <c r="L28" s="200"/>
      <c r="M28" s="374"/>
    </row>
    <row r="29" spans="1:13" ht="15" customHeight="1">
      <c r="A29" s="52"/>
      <c r="B29" s="24"/>
      <c r="C29" s="25"/>
      <c r="D29" s="82"/>
      <c r="E29" s="25"/>
      <c r="F29" s="26"/>
      <c r="G29" s="27"/>
      <c r="H29" s="24"/>
      <c r="I29" s="59"/>
      <c r="J29" s="138"/>
      <c r="K29" s="61"/>
      <c r="L29" s="62"/>
      <c r="M29" s="374"/>
    </row>
    <row r="30" spans="1:13" ht="15" customHeight="1">
      <c r="A30" s="53"/>
      <c r="B30" s="28"/>
      <c r="C30" s="34" t="s">
        <v>1453</v>
      </c>
      <c r="D30" s="83"/>
      <c r="E30" s="29" t="s">
        <v>1454</v>
      </c>
      <c r="F30" s="30"/>
      <c r="G30" s="31"/>
      <c r="H30" s="28" t="s">
        <v>1352</v>
      </c>
      <c r="I30" s="66">
        <v>94.4</v>
      </c>
      <c r="J30" s="67"/>
      <c r="K30" s="68"/>
      <c r="L30" s="200"/>
      <c r="M30" s="374"/>
    </row>
    <row r="31" spans="1:13" ht="15" customHeight="1">
      <c r="A31" s="52"/>
      <c r="B31" s="24"/>
      <c r="C31" s="25"/>
      <c r="D31" s="82"/>
      <c r="E31" s="25"/>
      <c r="F31" s="26"/>
      <c r="G31" s="27"/>
      <c r="H31" s="24"/>
      <c r="I31" s="59"/>
      <c r="J31" s="138"/>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138"/>
      <c r="K33" s="61"/>
      <c r="L33" s="62"/>
      <c r="M33" s="374"/>
    </row>
    <row r="34" spans="1:13" ht="15" customHeight="1">
      <c r="A34" s="53"/>
      <c r="B34" s="28"/>
      <c r="C34" s="86" t="s">
        <v>20</v>
      </c>
      <c r="D34" s="84"/>
      <c r="E34" s="29"/>
      <c r="F34" s="30"/>
      <c r="G34" s="31"/>
      <c r="H34" s="28"/>
      <c r="I34" s="80"/>
      <c r="J34" s="67"/>
      <c r="K34" s="76"/>
      <c r="L34" s="69"/>
      <c r="M34" s="374"/>
    </row>
  </sheetData>
  <mergeCells count="9">
    <mergeCell ref="K1:K2"/>
    <mergeCell ref="L1:L2"/>
    <mergeCell ref="M1:M2"/>
    <mergeCell ref="B1:D2"/>
    <mergeCell ref="E1:E2"/>
    <mergeCell ref="G1:G2"/>
    <mergeCell ref="H1:H2"/>
    <mergeCell ref="I1:I2"/>
    <mergeCell ref="J1:J2"/>
  </mergeCells>
  <phoneticPr fontId="2"/>
  <conditionalFormatting sqref="A3:A34">
    <cfRule type="cellIs" dxfId="24" priority="9" stopIfTrue="1" operator="between">
      <formula>0.9999</formula>
      <formula>1.0001</formula>
    </cfRule>
  </conditionalFormatting>
  <conditionalFormatting sqref="J8:K8 J10:K10 J12 J14 J16:K16 J18:K18 J20:K20 J22:K22 J24:K24 J26 J28 J30:K30 J32:K32 J34:K34">
    <cfRule type="expression" dxfId="23" priority="3" stopIfTrue="1">
      <formula>ISERROR(J8)</formula>
    </cfRule>
  </conditionalFormatting>
  <conditionalFormatting sqref="K6">
    <cfRule type="expression" dxfId="22" priority="12" stopIfTrue="1">
      <formula>ISERROR(K6)</formula>
    </cfRule>
  </conditionalFormatting>
  <conditionalFormatting sqref="K26:K28">
    <cfRule type="expression" dxfId="21" priority="4" stopIfTrue="1">
      <formula>ISERROR(K26)</formula>
    </cfRule>
  </conditionalFormatting>
  <conditionalFormatting sqref="L5">
    <cfRule type="expression" dxfId="20" priority="11" stopIfTrue="1">
      <formula>ISERROR(L5)</formula>
    </cfRule>
  </conditionalFormatting>
  <conditionalFormatting sqref="L7 K12:K14">
    <cfRule type="expression" dxfId="19" priority="13" stopIfTrue="1">
      <formula>ISERROR(K7)</formula>
    </cfRule>
  </conditionalFormatting>
  <conditionalFormatting sqref="L9 L11 L13 L15 L17 L19 L21 L23 L25 L27 L29">
    <cfRule type="expression" dxfId="18" priority="2" stopIfTrue="1">
      <formula>ISERROR(L9)</formula>
    </cfRule>
  </conditionalFormatting>
  <conditionalFormatting sqref="L31">
    <cfRule type="expression" dxfId="17" priority="1" stopIfTrue="1">
      <formula>ISERROR(L31)</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E2A07-CA90-4A4F-8D24-102943BBC946}">
  <sheetPr>
    <tabColor rgb="FFFFFF00"/>
  </sheetPr>
  <dimension ref="A1:Q34"/>
  <sheetViews>
    <sheetView showGridLines="0" showZeros="0" view="pageBreakPreview" zoomScaleNormal="80" zoomScaleSheetLayoutView="100" workbookViewId="0">
      <pane ySplit="4" topLeftCell="A5" activePane="bottomLeft" state="frozenSplit"/>
      <selection activeCell="H32" sqref="H32"/>
      <selection pane="bottomLeft" activeCell="E32" sqref="E32"/>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477" customWidth="1"/>
    <col min="14" max="14" width="15.125" style="477" customWidth="1"/>
    <col min="15" max="17" width="9" style="477"/>
    <col min="18"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478"/>
    </row>
    <row r="2" spans="1:14" ht="15" customHeight="1">
      <c r="B2" s="399"/>
      <c r="C2" s="400"/>
      <c r="D2" s="401"/>
      <c r="E2" s="399"/>
      <c r="F2" s="19"/>
      <c r="G2" s="401"/>
      <c r="H2" s="393"/>
      <c r="I2" s="393"/>
      <c r="J2" s="393"/>
      <c r="K2" s="393"/>
      <c r="L2" s="395"/>
      <c r="M2" s="456"/>
      <c r="N2" s="478"/>
    </row>
    <row r="3" spans="1:14" ht="15" customHeight="1">
      <c r="A3" s="52"/>
      <c r="B3" s="55"/>
      <c r="C3" s="56"/>
      <c r="D3" s="26"/>
      <c r="E3" s="25"/>
      <c r="F3" s="26"/>
      <c r="G3" s="27"/>
      <c r="H3" s="58"/>
      <c r="I3" s="59"/>
      <c r="J3" s="60"/>
      <c r="K3" s="61"/>
      <c r="L3" s="62"/>
      <c r="M3" s="374"/>
      <c r="N3" s="479"/>
    </row>
    <row r="4" spans="1:14" ht="15" customHeight="1">
      <c r="A4" s="53"/>
      <c r="B4" s="63" t="s">
        <v>573</v>
      </c>
      <c r="C4" s="85" t="s">
        <v>1558</v>
      </c>
      <c r="D4" s="30"/>
      <c r="E4" s="29"/>
      <c r="F4" s="30"/>
      <c r="G4" s="31"/>
      <c r="H4" s="65"/>
      <c r="I4" s="66"/>
      <c r="J4" s="67"/>
      <c r="K4" s="68"/>
      <c r="L4" s="69"/>
      <c r="M4" s="374"/>
      <c r="N4" s="480"/>
    </row>
    <row r="5" spans="1:14" ht="15" customHeight="1">
      <c r="A5" s="52"/>
      <c r="B5" s="24"/>
      <c r="C5" s="25"/>
      <c r="D5" s="82"/>
      <c r="E5" s="25"/>
      <c r="F5" s="26"/>
      <c r="G5" s="27"/>
      <c r="H5" s="24"/>
      <c r="I5" s="59"/>
      <c r="J5" s="60"/>
      <c r="K5" s="61"/>
      <c r="L5" s="62"/>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138"/>
      <c r="K7" s="61"/>
      <c r="L7" s="62"/>
      <c r="M7" s="374"/>
    </row>
    <row r="8" spans="1:14" ht="15" customHeight="1">
      <c r="A8" s="53"/>
      <c r="B8" s="28"/>
      <c r="C8" s="72" t="s">
        <v>1559</v>
      </c>
      <c r="D8" s="83"/>
      <c r="E8" s="29" t="s">
        <v>1560</v>
      </c>
      <c r="F8" s="30"/>
      <c r="G8" s="31"/>
      <c r="H8" s="28" t="s">
        <v>271</v>
      </c>
      <c r="I8" s="66">
        <v>31</v>
      </c>
      <c r="J8" s="67"/>
      <c r="K8" s="68"/>
      <c r="L8" s="200"/>
      <c r="M8" s="374"/>
    </row>
    <row r="9" spans="1:14" ht="15" customHeight="1">
      <c r="A9" s="52"/>
      <c r="B9" s="24"/>
      <c r="C9" s="25" t="s">
        <v>1561</v>
      </c>
      <c r="D9" s="82"/>
      <c r="E9" s="25"/>
      <c r="F9" s="26"/>
      <c r="G9" s="27"/>
      <c r="H9" s="24"/>
      <c r="I9" s="59"/>
      <c r="J9" s="138"/>
      <c r="K9" s="61"/>
      <c r="L9" s="62"/>
      <c r="M9" s="374"/>
    </row>
    <row r="10" spans="1:14" ht="15" customHeight="1">
      <c r="A10" s="53"/>
      <c r="B10" s="28"/>
      <c r="C10" s="72" t="s">
        <v>1562</v>
      </c>
      <c r="D10" s="83"/>
      <c r="E10" s="29" t="s">
        <v>1563</v>
      </c>
      <c r="F10" s="30"/>
      <c r="G10" s="31"/>
      <c r="H10" s="28" t="s">
        <v>307</v>
      </c>
      <c r="I10" s="116">
        <v>233</v>
      </c>
      <c r="J10" s="67"/>
      <c r="K10" s="68"/>
      <c r="L10" s="200"/>
      <c r="M10" s="374"/>
    </row>
    <row r="11" spans="1:14" ht="15" customHeight="1">
      <c r="A11" s="52"/>
      <c r="B11" s="24"/>
      <c r="C11" s="25" t="s">
        <v>1561</v>
      </c>
      <c r="D11" s="82"/>
      <c r="E11" s="25"/>
      <c r="F11" s="26"/>
      <c r="G11" s="27"/>
      <c r="H11" s="24"/>
      <c r="I11" s="59"/>
      <c r="J11" s="138"/>
      <c r="K11" s="61"/>
      <c r="L11" s="62"/>
      <c r="M11" s="374"/>
    </row>
    <row r="12" spans="1:14" ht="15" customHeight="1">
      <c r="A12" s="53"/>
      <c r="B12" s="28"/>
      <c r="C12" s="72" t="s">
        <v>1564</v>
      </c>
      <c r="D12" s="83"/>
      <c r="E12" s="29" t="s">
        <v>1565</v>
      </c>
      <c r="F12" s="30"/>
      <c r="G12" s="31"/>
      <c r="H12" s="28" t="s">
        <v>307</v>
      </c>
      <c r="I12" s="116">
        <v>13.1</v>
      </c>
      <c r="J12" s="67"/>
      <c r="K12" s="68"/>
      <c r="L12" s="200"/>
      <c r="M12" s="374"/>
    </row>
    <row r="13" spans="1:14" ht="15" customHeight="1">
      <c r="A13" s="52"/>
      <c r="B13" s="24"/>
      <c r="C13" s="25"/>
      <c r="D13" s="82"/>
      <c r="E13" s="25"/>
      <c r="F13" s="26"/>
      <c r="G13" s="27"/>
      <c r="H13" s="24"/>
      <c r="I13" s="59"/>
      <c r="J13" s="138"/>
      <c r="K13" s="61"/>
      <c r="L13" s="62"/>
      <c r="M13" s="374"/>
    </row>
    <row r="14" spans="1:14" ht="15" customHeight="1">
      <c r="A14" s="53"/>
      <c r="B14" s="28"/>
      <c r="C14" s="72"/>
      <c r="D14" s="83"/>
      <c r="E14" s="29"/>
      <c r="F14" s="30"/>
      <c r="G14" s="31"/>
      <c r="H14" s="28"/>
      <c r="I14" s="66"/>
      <c r="J14" s="67"/>
      <c r="K14" s="68"/>
      <c r="L14" s="69"/>
      <c r="M14" s="374"/>
    </row>
    <row r="15" spans="1:14" ht="15" customHeight="1">
      <c r="A15" s="52"/>
      <c r="B15" s="24"/>
      <c r="C15" s="25"/>
      <c r="D15" s="82"/>
      <c r="E15" s="25"/>
      <c r="F15" s="26"/>
      <c r="G15" s="27"/>
      <c r="H15" s="24"/>
      <c r="I15" s="59"/>
      <c r="J15" s="138"/>
      <c r="K15" s="61"/>
      <c r="L15" s="62"/>
      <c r="M15" s="374"/>
    </row>
    <row r="16" spans="1:14" ht="15" customHeight="1">
      <c r="A16" s="53"/>
      <c r="B16" s="28"/>
      <c r="C16" s="72"/>
      <c r="D16" s="83"/>
      <c r="E16" s="29"/>
      <c r="F16" s="30"/>
      <c r="G16" s="31"/>
      <c r="H16" s="28"/>
      <c r="I16" s="66"/>
      <c r="J16" s="67"/>
      <c r="K16" s="68"/>
      <c r="L16" s="69"/>
      <c r="M16" s="374"/>
    </row>
    <row r="17" spans="1:13" ht="15" customHeight="1">
      <c r="A17" s="52"/>
      <c r="B17" s="24"/>
      <c r="C17" s="25"/>
      <c r="D17" s="82"/>
      <c r="E17" s="25"/>
      <c r="F17" s="26"/>
      <c r="G17" s="27"/>
      <c r="H17" s="24"/>
      <c r="I17" s="59"/>
      <c r="J17" s="138"/>
      <c r="K17" s="61"/>
      <c r="L17" s="62"/>
      <c r="M17" s="374"/>
    </row>
    <row r="18" spans="1:13" ht="15" customHeight="1">
      <c r="A18" s="53"/>
      <c r="B18" s="28"/>
      <c r="C18" s="72"/>
      <c r="D18" s="83"/>
      <c r="E18" s="29"/>
      <c r="F18" s="30"/>
      <c r="G18" s="31"/>
      <c r="H18" s="28"/>
      <c r="I18" s="66"/>
      <c r="J18" s="67"/>
      <c r="K18" s="68"/>
      <c r="L18" s="69"/>
      <c r="M18" s="374"/>
    </row>
    <row r="19" spans="1:13" ht="15" customHeight="1">
      <c r="A19" s="52"/>
      <c r="B19" s="24"/>
      <c r="C19" s="25"/>
      <c r="D19" s="82"/>
      <c r="E19" s="25"/>
      <c r="F19" s="26"/>
      <c r="G19" s="27"/>
      <c r="H19" s="24"/>
      <c r="I19" s="59"/>
      <c r="J19" s="138"/>
      <c r="K19" s="61"/>
      <c r="L19" s="62"/>
      <c r="M19" s="374"/>
    </row>
    <row r="20" spans="1:13" ht="15" customHeight="1">
      <c r="A20" s="53"/>
      <c r="B20" s="28"/>
      <c r="C20" s="72"/>
      <c r="D20" s="83"/>
      <c r="E20" s="29"/>
      <c r="F20" s="30"/>
      <c r="G20" s="31"/>
      <c r="H20" s="28"/>
      <c r="I20" s="66"/>
      <c r="J20" s="67"/>
      <c r="K20" s="68"/>
      <c r="L20" s="69"/>
      <c r="M20" s="374"/>
    </row>
    <row r="21" spans="1:13" ht="15" customHeight="1">
      <c r="A21" s="52"/>
      <c r="B21" s="24"/>
      <c r="C21" s="25"/>
      <c r="D21" s="82"/>
      <c r="E21" s="25"/>
      <c r="F21" s="26"/>
      <c r="G21" s="27"/>
      <c r="H21" s="24"/>
      <c r="I21" s="59"/>
      <c r="J21" s="138"/>
      <c r="K21" s="61"/>
      <c r="L21" s="62"/>
      <c r="M21" s="374"/>
    </row>
    <row r="22" spans="1:13" ht="15" customHeight="1">
      <c r="A22" s="53"/>
      <c r="B22" s="28"/>
      <c r="C22" s="72"/>
      <c r="D22" s="83"/>
      <c r="E22" s="29"/>
      <c r="F22" s="30"/>
      <c r="G22" s="31"/>
      <c r="H22" s="28"/>
      <c r="I22" s="66"/>
      <c r="J22" s="67"/>
      <c r="K22" s="68"/>
      <c r="L22" s="69"/>
      <c r="M22" s="374"/>
    </row>
    <row r="23" spans="1:13" ht="15" customHeight="1">
      <c r="A23" s="52"/>
      <c r="B23" s="24"/>
      <c r="C23" s="25"/>
      <c r="D23" s="82"/>
      <c r="E23" s="25"/>
      <c r="F23" s="26"/>
      <c r="G23" s="27"/>
      <c r="H23" s="24"/>
      <c r="I23" s="59"/>
      <c r="J23" s="138"/>
      <c r="K23" s="61"/>
      <c r="L23" s="62"/>
      <c r="M23" s="374"/>
    </row>
    <row r="24" spans="1:13" ht="15" customHeight="1">
      <c r="A24" s="53"/>
      <c r="B24" s="28"/>
      <c r="C24" s="72"/>
      <c r="D24" s="83"/>
      <c r="E24" s="29"/>
      <c r="F24" s="30"/>
      <c r="G24" s="31"/>
      <c r="H24" s="28"/>
      <c r="I24" s="66"/>
      <c r="J24" s="67"/>
      <c r="K24" s="68"/>
      <c r="L24" s="69"/>
      <c r="M24" s="374"/>
    </row>
    <row r="25" spans="1:13" ht="15" customHeight="1">
      <c r="A25" s="52"/>
      <c r="B25" s="24"/>
      <c r="C25" s="25"/>
      <c r="D25" s="82"/>
      <c r="E25" s="25"/>
      <c r="F25" s="26"/>
      <c r="G25" s="27"/>
      <c r="H25" s="24"/>
      <c r="I25" s="59"/>
      <c r="J25" s="138"/>
      <c r="K25" s="61"/>
      <c r="L25" s="62"/>
      <c r="M25" s="374"/>
    </row>
    <row r="26" spans="1:13" ht="15" customHeight="1">
      <c r="A26" s="53"/>
      <c r="B26" s="28"/>
      <c r="C26" s="72"/>
      <c r="D26" s="83"/>
      <c r="E26" s="29"/>
      <c r="F26" s="30"/>
      <c r="G26" s="31"/>
      <c r="H26" s="28"/>
      <c r="I26" s="67"/>
      <c r="J26" s="67"/>
      <c r="K26" s="68"/>
      <c r="L26" s="69"/>
      <c r="M26" s="374"/>
    </row>
    <row r="27" spans="1:13" ht="15" customHeight="1">
      <c r="A27" s="52"/>
      <c r="B27" s="24"/>
      <c r="C27" s="25"/>
      <c r="D27" s="82"/>
      <c r="E27" s="25"/>
      <c r="F27" s="26"/>
      <c r="G27" s="27"/>
      <c r="H27" s="24"/>
      <c r="I27" s="59"/>
      <c r="J27" s="138"/>
      <c r="K27" s="61"/>
      <c r="L27" s="62"/>
      <c r="M27" s="374"/>
    </row>
    <row r="28" spans="1:13" ht="15" customHeight="1">
      <c r="A28" s="53"/>
      <c r="B28" s="28"/>
      <c r="C28" s="72"/>
      <c r="D28" s="83"/>
      <c r="E28" s="29"/>
      <c r="F28" s="30"/>
      <c r="G28" s="31"/>
      <c r="H28" s="28"/>
      <c r="I28" s="66"/>
      <c r="J28" s="67"/>
      <c r="K28" s="68"/>
      <c r="L28" s="69"/>
      <c r="M28" s="374"/>
    </row>
    <row r="29" spans="1:13" ht="15" customHeight="1">
      <c r="A29" s="52"/>
      <c r="B29" s="24"/>
      <c r="C29" s="25"/>
      <c r="D29" s="82"/>
      <c r="E29" s="25"/>
      <c r="F29" s="26"/>
      <c r="G29" s="27"/>
      <c r="H29" s="24"/>
      <c r="I29" s="59"/>
      <c r="J29" s="138"/>
      <c r="K29" s="61"/>
      <c r="L29" s="62"/>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138"/>
      <c r="K31" s="61"/>
      <c r="L31" s="62"/>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138"/>
      <c r="K33" s="61"/>
      <c r="L33" s="62"/>
      <c r="M33" s="374"/>
    </row>
    <row r="34" spans="1:13" ht="15" customHeight="1">
      <c r="A34" s="53"/>
      <c r="B34" s="28"/>
      <c r="C34" s="86" t="s">
        <v>20</v>
      </c>
      <c r="D34" s="84"/>
      <c r="E34" s="29"/>
      <c r="F34" s="30"/>
      <c r="G34" s="31"/>
      <c r="H34" s="28"/>
      <c r="I34" s="80"/>
      <c r="J34" s="67"/>
      <c r="K34" s="76"/>
      <c r="L34" s="69"/>
      <c r="M34" s="374"/>
    </row>
  </sheetData>
  <mergeCells count="9">
    <mergeCell ref="K1:K2"/>
    <mergeCell ref="L1:L2"/>
    <mergeCell ref="M1:M2"/>
    <mergeCell ref="B1:D2"/>
    <mergeCell ref="E1:E2"/>
    <mergeCell ref="G1:G2"/>
    <mergeCell ref="H1:H2"/>
    <mergeCell ref="I1:I2"/>
    <mergeCell ref="J1:J2"/>
  </mergeCells>
  <phoneticPr fontId="2"/>
  <conditionalFormatting sqref="A3:A34">
    <cfRule type="cellIs" dxfId="16" priority="6" stopIfTrue="1" operator="between">
      <formula>0.9999</formula>
      <formula>1.0001</formula>
    </cfRule>
  </conditionalFormatting>
  <conditionalFormatting sqref="J8:K8 J10:K10 J12:K12 J14:K14 J16:K16 J18:K18 J20:K20 J22:K22 J24:K24 J26:K26 J28:K28 J30:K30 J32:K32 J34:K34">
    <cfRule type="expression" dxfId="15" priority="2" stopIfTrue="1">
      <formula>ISERROR(J8)</formula>
    </cfRule>
  </conditionalFormatting>
  <conditionalFormatting sqref="K6">
    <cfRule type="expression" dxfId="14" priority="9" stopIfTrue="1">
      <formula>ISERROR(K6)</formula>
    </cfRule>
  </conditionalFormatting>
  <conditionalFormatting sqref="L5">
    <cfRule type="expression" dxfId="13" priority="8" stopIfTrue="1">
      <formula>ISERROR(L5)</formula>
    </cfRule>
  </conditionalFormatting>
  <conditionalFormatting sqref="L7 L9 L11">
    <cfRule type="expression" dxfId="12" priority="1" stopIfTrue="1">
      <formula>ISERROR(L7)</formula>
    </cfRule>
  </conditionalFormatting>
  <conditionalFormatting sqref="L13 L19 L21 L23 L25 L27 L29 L31">
    <cfRule type="expression" dxfId="11" priority="10" stopIfTrue="1">
      <formula>ISERROR(L13)</formula>
    </cfRule>
  </conditionalFormatting>
  <conditionalFormatting sqref="L15">
    <cfRule type="expression" dxfId="10" priority="4" stopIfTrue="1">
      <formula>ISERROR(L15)</formula>
    </cfRule>
  </conditionalFormatting>
  <conditionalFormatting sqref="L17">
    <cfRule type="expression" dxfId="9" priority="5" stopIfTrue="1">
      <formula>ISERROR(L17)</formula>
    </cfRule>
  </conditionalFormatting>
  <pageMargins left="0.59055118110236227" right="0.59055118110236227" top="1.1811023622047245" bottom="0.39370078740157483" header="0.59055118110236227" footer="0.39370078740157483"/>
  <pageSetup paperSize="9" orientation="landscape" blackAndWhite="1" errors="blank" horizontalDpi="300" verticalDpi="300"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0AEE3-D144-4185-B0B2-DB357977EB53}">
  <sheetPr>
    <tabColor rgb="FFFF0000"/>
  </sheetPr>
  <dimension ref="A1:AF66"/>
  <sheetViews>
    <sheetView showGridLines="0" showZeros="0" view="pageBreakPreview" zoomScale="90" zoomScaleNormal="80" zoomScaleSheetLayoutView="90" workbookViewId="0">
      <pane ySplit="4" topLeftCell="A5" activePane="bottomLeft" state="frozenSplit"/>
      <selection activeCell="B1" sqref="B1:D2"/>
      <selection pane="bottomLeft" activeCell="N10" sqref="N10"/>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8" width="11.875" style="1" customWidth="1"/>
    <col min="19" max="19" width="13" style="1" customWidth="1"/>
    <col min="20" max="22" width="14.625" style="13" customWidth="1"/>
    <col min="23" max="23" width="14.625" style="4" customWidth="1"/>
    <col min="24" max="30" width="9" style="1"/>
    <col min="31" max="32" width="21.75" style="1" customWidth="1"/>
    <col min="33" max="16384" width="9" style="1"/>
  </cols>
  <sheetData>
    <row r="1" spans="1:32" ht="15" customHeight="1">
      <c r="B1" s="396" t="s">
        <v>11</v>
      </c>
      <c r="C1" s="397"/>
      <c r="D1" s="398"/>
      <c r="E1" s="396" t="s">
        <v>12</v>
      </c>
      <c r="F1" s="19"/>
      <c r="G1" s="398"/>
      <c r="H1" s="392" t="s">
        <v>4</v>
      </c>
      <c r="I1" s="392" t="s">
        <v>13</v>
      </c>
      <c r="J1" s="392" t="s">
        <v>14</v>
      </c>
      <c r="K1" s="392" t="s">
        <v>15</v>
      </c>
      <c r="L1" s="394" t="s">
        <v>16</v>
      </c>
      <c r="M1" s="462"/>
      <c r="N1" s="464" t="s">
        <v>9</v>
      </c>
      <c r="O1" s="465"/>
      <c r="P1" s="465"/>
      <c r="Q1" s="465"/>
      <c r="R1" s="465"/>
      <c r="S1" s="466"/>
      <c r="T1" s="459" t="s">
        <v>5</v>
      </c>
      <c r="U1" s="460"/>
      <c r="V1" s="460"/>
      <c r="W1" s="461"/>
      <c r="AE1" s="5" t="s">
        <v>16</v>
      </c>
      <c r="AF1" s="5" t="s">
        <v>16</v>
      </c>
    </row>
    <row r="2" spans="1:32" ht="15" customHeight="1">
      <c r="B2" s="399"/>
      <c r="C2" s="400"/>
      <c r="D2" s="401"/>
      <c r="E2" s="399"/>
      <c r="F2" s="19"/>
      <c r="G2" s="401"/>
      <c r="H2" s="393"/>
      <c r="I2" s="393"/>
      <c r="J2" s="393"/>
      <c r="K2" s="393"/>
      <c r="L2" s="395"/>
      <c r="M2" s="463"/>
      <c r="N2" s="100" t="s">
        <v>0</v>
      </c>
      <c r="O2" s="101" t="s">
        <v>1</v>
      </c>
      <c r="P2" s="102" t="s">
        <v>2</v>
      </c>
      <c r="Q2" s="103" t="s">
        <v>3</v>
      </c>
      <c r="R2" s="104" t="s">
        <v>24</v>
      </c>
      <c r="S2" s="98" t="s">
        <v>25</v>
      </c>
      <c r="T2" s="105"/>
      <c r="U2" s="106"/>
      <c r="V2" s="98"/>
      <c r="W2" s="99" t="s">
        <v>26</v>
      </c>
      <c r="AE2" s="5" t="s">
        <v>16</v>
      </c>
      <c r="AF2" s="5" t="s">
        <v>16</v>
      </c>
    </row>
    <row r="3" spans="1:32" ht="15" customHeight="1">
      <c r="A3" s="52"/>
      <c r="B3" s="55"/>
      <c r="C3" s="193">
        <v>1</v>
      </c>
      <c r="D3" s="26"/>
      <c r="E3" s="25"/>
      <c r="F3" s="26"/>
      <c r="G3" s="27"/>
      <c r="H3" s="58"/>
      <c r="I3" s="59"/>
      <c r="J3" s="60"/>
      <c r="K3" s="61"/>
      <c r="L3" s="62"/>
      <c r="M3" s="6"/>
      <c r="N3" s="87" t="s">
        <v>22</v>
      </c>
      <c r="O3" s="88" t="s">
        <v>23</v>
      </c>
      <c r="P3" s="91"/>
      <c r="Q3" s="92"/>
      <c r="R3" s="93"/>
      <c r="S3" s="58"/>
      <c r="T3" s="15" t="e">
        <f>IF($T$66=SMALL($T$66:$V$66,COUNTIF($T$66:$V$66,"0")+1),"★採用メーカー","")</f>
        <v>#NUM!</v>
      </c>
      <c r="U3" s="16" t="e">
        <f>IF($U$66=SMALL($T$66:$V$66,COUNTIF($T$66:$V$66,"0")+1),"★採用メーカー","")</f>
        <v>#NUM!</v>
      </c>
      <c r="V3" s="17" t="e">
        <f>IF($V$66=SMALL($T$66:$V$66,COUNTIF($T$66:$V$66,"0")+1),"★採用メーカー","")</f>
        <v>#NUM!</v>
      </c>
      <c r="W3" s="107" t="s">
        <v>7</v>
      </c>
      <c r="AE3" s="20" t="s">
        <v>6</v>
      </c>
      <c r="AF3" s="20" t="s">
        <v>8</v>
      </c>
    </row>
    <row r="4" spans="1:32" ht="15" customHeight="1">
      <c r="A4" s="53">
        <f>ROUNDUP(MOD(ROW()-3,32)/2,0)</f>
        <v>1</v>
      </c>
      <c r="B4" s="63"/>
      <c r="C4" s="85" t="s">
        <v>1566</v>
      </c>
      <c r="D4" s="37"/>
      <c r="E4" s="74" t="s">
        <v>1567</v>
      </c>
      <c r="F4" s="30"/>
      <c r="G4" s="31"/>
      <c r="H4" s="28"/>
      <c r="I4" s="66"/>
      <c r="J4" s="67"/>
      <c r="K4" s="68"/>
      <c r="L4" s="69"/>
      <c r="M4" s="7"/>
      <c r="N4" s="89">
        <v>1</v>
      </c>
      <c r="O4" s="90">
        <v>0.8</v>
      </c>
      <c r="P4" s="94"/>
      <c r="Q4" s="95"/>
      <c r="R4" s="96"/>
      <c r="S4" s="97"/>
      <c r="T4" s="110"/>
      <c r="U4" s="111"/>
      <c r="V4" s="112"/>
      <c r="W4" s="108">
        <v>0.75</v>
      </c>
      <c r="AE4" s="23">
        <f>W4</f>
        <v>0.75</v>
      </c>
      <c r="AF4" s="32">
        <f>IF($T$66=MIN($T$66:$V$66),$T$4,IF($U$66=MIN($T$66:$V$66),$U$4,IF($V$66=MIN($T$66:$V$66),$V$4,"")))</f>
        <v>0</v>
      </c>
    </row>
    <row r="5" spans="1:32" ht="15" customHeight="1">
      <c r="A5" s="52"/>
      <c r="B5" s="24"/>
      <c r="C5" s="25"/>
      <c r="D5" s="70"/>
      <c r="E5" s="71"/>
      <c r="F5" s="26"/>
      <c r="G5" s="27"/>
      <c r="H5" s="24"/>
      <c r="I5" s="59"/>
      <c r="J5" s="60"/>
      <c r="K5" s="61"/>
      <c r="L5" s="62" t="e">
        <f>IF(R6&gt;0,R5,IF(AF6&gt;0,CONCATENATE("見"),IF(R6=0,"")))</f>
        <v>#NUM!</v>
      </c>
      <c r="M5" s="6"/>
      <c r="N5" s="43"/>
      <c r="O5" s="44"/>
      <c r="P5" s="45"/>
      <c r="Q5" s="46"/>
      <c r="R5" s="42" t="str">
        <f>IF(COUNTIF(N5:Q5,"*P*"),"刊行物","")</f>
        <v/>
      </c>
      <c r="S5" s="51" t="str">
        <f>IF(COUNTIF(N5:Q5,"*公表*"),"公表価格","")</f>
        <v/>
      </c>
      <c r="T5" s="8"/>
      <c r="U5" s="9"/>
      <c r="V5" s="10"/>
      <c r="W5" s="2"/>
      <c r="AE5" s="6" t="e">
        <f>IF(R6&gt;0,CONCATENATE("刊行物×",$N$4),IF(AF6&gt;0,CONCATENATE("見×",$W$4),IF(R6=0,"")))</f>
        <v>#NUM!</v>
      </c>
      <c r="AF5" s="6"/>
    </row>
    <row r="6" spans="1:32" ht="15" customHeight="1">
      <c r="A6" s="53">
        <f>ROUNDUP(MOD(ROW()-3,32)/2,0)</f>
        <v>2</v>
      </c>
      <c r="B6" s="28"/>
      <c r="C6" s="72"/>
      <c r="D6" s="73"/>
      <c r="E6" s="74"/>
      <c r="F6" s="30"/>
      <c r="G6" s="31"/>
      <c r="H6" s="28"/>
      <c r="I6" s="66"/>
      <c r="J6" s="75"/>
      <c r="K6" s="68">
        <f>IF(J6="",0,INT($I6*$J6))</f>
        <v>0</v>
      </c>
      <c r="L6" s="69"/>
      <c r="M6" s="7"/>
      <c r="N6" s="34"/>
      <c r="O6" s="39"/>
      <c r="P6" s="37"/>
      <c r="Q6" s="35"/>
      <c r="R6" s="109"/>
      <c r="S6" s="47"/>
      <c r="T6" s="14"/>
      <c r="U6" s="11"/>
      <c r="V6" s="12"/>
      <c r="W6" s="3"/>
      <c r="AE6" s="48" t="e">
        <f>IF(R6&gt;0,R6,AF6)</f>
        <v>#NUM!</v>
      </c>
      <c r="AF6" s="3" t="e">
        <f>IF($T$66=SMALL($T$66:$V$66,COUNTIF($T$66:$V$66,"0")+1),T6,IF($U$66=SMALL($T$66:$V$66,COUNTIF($T$66:$V$66,"0")+1),U6,IF($V$66=SMALL($T$66:$V$66,COUNTIF($T$66:$V$66,"0")+1),V6,"")))</f>
        <v>#NUM!</v>
      </c>
    </row>
    <row r="7" spans="1:32" ht="15" customHeight="1">
      <c r="A7" s="52"/>
      <c r="B7" s="24"/>
      <c r="C7" s="25"/>
      <c r="D7" s="70"/>
      <c r="E7" s="71" t="s">
        <v>1568</v>
      </c>
      <c r="F7" s="26"/>
      <c r="G7" s="27"/>
      <c r="H7" s="24"/>
      <c r="I7" s="59"/>
      <c r="J7" s="60"/>
      <c r="K7" s="61"/>
      <c r="L7" s="62" t="s">
        <v>1569</v>
      </c>
      <c r="M7" s="6"/>
      <c r="N7" s="33"/>
      <c r="O7" s="40"/>
      <c r="P7" s="38"/>
      <c r="Q7" s="36"/>
      <c r="R7" s="42" t="str">
        <f>IF(COUNTIF(N7:Q7,"*P*"),"刊行物","")</f>
        <v/>
      </c>
      <c r="S7" s="51" t="str">
        <f>IF(COUNTIF(N7:R7,"*公表*"),"公表価格","")</f>
        <v/>
      </c>
      <c r="T7" s="8"/>
      <c r="U7" s="9"/>
      <c r="V7" s="10"/>
      <c r="W7" s="2"/>
      <c r="AE7" s="6" t="e">
        <f>IF(R8&gt;0,CONCATENATE("刊行物×",$N$4),IF(AF8&gt;0,CONCATENATE("見×",$W$4),IF(R8=0,"")))</f>
        <v>#NUM!</v>
      </c>
      <c r="AF7" s="6"/>
    </row>
    <row r="8" spans="1:32" ht="15" customHeight="1">
      <c r="A8" s="53">
        <f>ROUNDUP(MOD(ROW()-3,32)/2,0)</f>
        <v>3</v>
      </c>
      <c r="B8" s="28"/>
      <c r="C8" s="72" t="s">
        <v>1570</v>
      </c>
      <c r="D8" s="73"/>
      <c r="E8" s="74" t="s">
        <v>1571</v>
      </c>
      <c r="F8" s="30"/>
      <c r="G8" s="31"/>
      <c r="H8" s="28" t="s">
        <v>1572</v>
      </c>
      <c r="I8" s="194">
        <v>6.3E-2</v>
      </c>
      <c r="J8" s="67">
        <f>K66</f>
        <v>53300</v>
      </c>
      <c r="K8" s="68">
        <f>IF(J8="",0,INT($I8*$J8))</f>
        <v>3357</v>
      </c>
      <c r="L8" s="69"/>
      <c r="M8" s="7"/>
      <c r="N8" s="34"/>
      <c r="O8" s="39"/>
      <c r="P8" s="37"/>
      <c r="Q8" s="35"/>
      <c r="R8" s="109"/>
      <c r="S8" s="47">
        <f>IF(COUNTIF(R7,"*公表*"),
IF($O$4*R8&lt;100,ROUND($O$4*R8,0),
IF($O$4*R8&lt;10000,ROUND($O$4*R8,-1),
IF($O$4*R8&lt;100000,ROUND($O$4*R8,-2),
IF($O$4*R8&lt;1000000,ROUND($O$4*R8,-3),
IF($O$4*R8&lt;10000000,ROUND($O$4*R8,-4),
IF($O$4*R8&lt;100000000,ROUND($O$4*R8,-5))))))),
IF($N$4*R8&lt;100,ROUND($N$4*R8,0),
IF($N$4*R8&lt;10000,ROUND($N$4*R8,-1),
IF($N$4*R8&lt;100000,ROUND($N$4*R8,-2),
IF($N$4*R8&lt;1000000,ROUND($N$4*R8,-3),
IF($N$4*R8&lt;10000000,ROUND($N$4*R8,-4),
IF($N$4*R8&lt;100000000,ROUND($N$4*R8,-5),"")))))))</f>
        <v>0</v>
      </c>
      <c r="T8" s="14"/>
      <c r="U8" s="11"/>
      <c r="V8" s="12"/>
      <c r="W8" s="3" t="e">
        <f>IF($W$4*AF8&lt;100,ROUND($W$4*AF8,0),
IF($W$4*AF8&lt;10000,ROUND($W$4*AF8,-1),
IF($W$4*AF8&lt;100000,ROUND($W$4*AF8,-2),
IF($W$4*AF8&lt;1000000,ROUND($W$4*AF8,-3),
IF($W$4*AF8&lt;10000000,ROUND($W$4*AF8,-4),
IF($W$4*AF8&lt;100000000,ROUND($W$4*AF8,-5),
ROUND($W$4*AF8,-6)))))))</f>
        <v>#NUM!</v>
      </c>
      <c r="AE8" s="48" t="e">
        <f>IF(R8&gt;0,R8,AF8)</f>
        <v>#NUM!</v>
      </c>
      <c r="AF8" s="3" t="e">
        <f>IF($T$66=SMALL($T$66:$V$66,COUNTIF($T$66:$V$66,"0")+1),T8,IF($U$66=SMALL($T$66:$V$66,COUNTIF($T$66:$V$66,"0")+1),U8,IF($V$66=SMALL($T$66:$V$66,COUNTIF($T$66:$V$66,"0")+1),V8,"")))</f>
        <v>#NUM!</v>
      </c>
    </row>
    <row r="9" spans="1:32" ht="15" customHeight="1">
      <c r="A9" s="52"/>
      <c r="B9" s="24"/>
      <c r="C9" s="25"/>
      <c r="D9" s="82"/>
      <c r="E9" s="25"/>
      <c r="F9" s="26"/>
      <c r="G9" s="27"/>
      <c r="H9" s="24"/>
      <c r="I9" s="59"/>
      <c r="J9" s="60"/>
      <c r="K9" s="61"/>
      <c r="L9" s="62" t="e">
        <f>IF(R10&gt;0,R9,IF(AF10&gt;0,CONCATENATE("見積"),IF(R10=0,"")))</f>
        <v>#NUM!</v>
      </c>
      <c r="M9" s="6"/>
      <c r="N9" s="33"/>
      <c r="O9" s="40"/>
      <c r="P9" s="38"/>
      <c r="Q9" s="36"/>
      <c r="R9" s="42"/>
      <c r="S9" s="51" t="str">
        <f>IF(COUNTIF(N9:R9,"*公表*"),"公表価格","")</f>
        <v/>
      </c>
      <c r="T9" s="8"/>
      <c r="U9" s="9"/>
      <c r="V9" s="10"/>
      <c r="W9" s="2"/>
      <c r="AE9" s="6" t="e">
        <f>IF(R10&gt;0,CONCATENATE("刊行物×",$N$4),IF(AF10&gt;0,CONCATENATE("見×",$W$4),IF(R10=0,"")))</f>
        <v>#NUM!</v>
      </c>
      <c r="AF9" s="6"/>
    </row>
    <row r="10" spans="1:32" ht="15" customHeight="1">
      <c r="A10" s="53">
        <f>ROUNDUP(MOD(ROW()-3,32)/2,0)</f>
        <v>4</v>
      </c>
      <c r="B10" s="28"/>
      <c r="C10" s="72"/>
      <c r="D10" s="83"/>
      <c r="E10" s="29"/>
      <c r="F10" s="30"/>
      <c r="G10" s="31"/>
      <c r="H10" s="28"/>
      <c r="I10" s="66"/>
      <c r="J10" s="67"/>
      <c r="K10" s="68"/>
      <c r="L10" s="69"/>
      <c r="M10" s="7"/>
      <c r="N10" s="34"/>
      <c r="O10" s="39"/>
      <c r="P10" s="37"/>
      <c r="Q10" s="35"/>
      <c r="R10" s="109"/>
      <c r="S10" s="47">
        <f>IF(COUNTIF(R9,"*公表*"),
IF($O$4*R10&lt;100,ROUND($O$4*R10,0),
IF($O$4*R10&lt;10000,ROUND($O$4*R10,-1),
IF($O$4*R10&lt;100000,ROUND($O$4*R10,-2),
IF($O$4*R10&lt;1000000,ROUND($O$4*R10,-3),
IF($O$4*R10&lt;10000000,ROUND($O$4*R10,-4),
IF($O$4*R10&lt;100000000,ROUND($O$4*R10,-5))))))),
IF($N$4*R10&lt;100,ROUND($N$4*R10,0),
IF($N$4*R10&lt;10000,ROUND($N$4*R10,-1),
IF($N$4*R10&lt;100000,ROUND($N$4*R10,-2),
IF($N$4*R10&lt;1000000,ROUND($N$4*R10,-3),
IF($N$4*R10&lt;10000000,ROUND($N$4*R10,-4),
IF($N$4*R10&lt;100000000,ROUND($N$4*R10,-5),"")))))))</f>
        <v>0</v>
      </c>
      <c r="T10" s="14"/>
      <c r="U10" s="11"/>
      <c r="V10" s="12"/>
      <c r="W10" s="3" t="e">
        <f>IF($W$4*AF10&lt;100,ROUND($W$4*AF10,0),
IF($W$4*AF10&lt;10000,ROUND($W$4*AF10,-1),
IF($W$4*AF10&lt;100000,ROUND($W$4*AF10,-2),
IF($W$4*AF10&lt;1000000,ROUND($W$4*AF10,-3),
IF($W$4*AF10&lt;10000000,ROUND($W$4*AF10,-4),
IF($W$4*AF10&lt;100000000,ROUND($W$4*AF10,-5),
ROUND($W$4*AF10,-6)))))))</f>
        <v>#NUM!</v>
      </c>
      <c r="AE10" s="48" t="e">
        <f>IF(R10&gt;0,R10,AF10)</f>
        <v>#NUM!</v>
      </c>
      <c r="AF10" s="3" t="e">
        <f>IF($T$66=SMALL($T$66:$V$66,COUNTIF($T$66:$V$66,"0")+1),T10,IF($U$66=SMALL($T$66:$V$66,COUNTIF($T$66:$V$66,"0")+1),U10,IF($V$66=SMALL($T$66:$V$66,COUNTIF($T$66:$V$66,"0")+1),V10,"")))</f>
        <v>#NUM!</v>
      </c>
    </row>
    <row r="11" spans="1:32" ht="15" customHeight="1">
      <c r="A11" s="52"/>
      <c r="B11" s="24"/>
      <c r="C11" s="25"/>
      <c r="D11" s="82"/>
      <c r="E11" s="25"/>
      <c r="F11" s="26"/>
      <c r="G11" s="27"/>
      <c r="H11" s="24"/>
      <c r="I11" s="59"/>
      <c r="J11" s="60"/>
      <c r="K11" s="61"/>
      <c r="L11" s="62" t="e">
        <f>IF(R12&gt;0,R11,IF(AF12&gt;0,CONCATENATE("見積"),IF(R12=0,"")))</f>
        <v>#NUM!</v>
      </c>
      <c r="M11" s="6"/>
      <c r="N11" s="33"/>
      <c r="O11" s="40"/>
      <c r="P11" s="38"/>
      <c r="Q11" s="36"/>
      <c r="R11" s="42"/>
      <c r="S11" s="51" t="str">
        <f>IF(COUNTIF(N11:R11,"*公表*"),"公表価格","")</f>
        <v/>
      </c>
      <c r="T11" s="8"/>
      <c r="U11" s="9"/>
      <c r="V11" s="10"/>
      <c r="W11" s="2"/>
      <c r="AE11" s="6" t="e">
        <f>IF(R12&gt;0,CONCATENATE("刊行物×",$N$4),IF(AF12&gt;0,CONCATENATE("見×",$W$4),IF(R12=0,"")))</f>
        <v>#NUM!</v>
      </c>
      <c r="AF11" s="6"/>
    </row>
    <row r="12" spans="1:32" ht="15" customHeight="1">
      <c r="A12" s="53">
        <f>ROUNDUP(MOD(ROW()-3,32)/2,0)</f>
        <v>5</v>
      </c>
      <c r="B12" s="28"/>
      <c r="C12" s="72"/>
      <c r="D12" s="83"/>
      <c r="E12" s="29"/>
      <c r="F12" s="30"/>
      <c r="G12" s="31"/>
      <c r="H12" s="28"/>
      <c r="I12" s="66"/>
      <c r="J12" s="67"/>
      <c r="K12" s="68"/>
      <c r="L12" s="69"/>
      <c r="M12" s="7"/>
      <c r="N12" s="34"/>
      <c r="O12" s="39"/>
      <c r="P12" s="37"/>
      <c r="Q12" s="35"/>
      <c r="R12" s="109"/>
      <c r="S12" s="47">
        <f>IF(COUNTIF(R11,"*公表*"),
IF($O$4*R12&lt;100,ROUND($O$4*R12,0),
IF($O$4*R12&lt;10000,ROUND($O$4*R12,-1),
IF($O$4*R12&lt;100000,ROUND($O$4*R12,-2),
IF($O$4*R12&lt;1000000,ROUND($O$4*R12,-3),
IF($O$4*R12&lt;10000000,ROUND($O$4*R12,-4),
IF($O$4*R12&lt;100000000,ROUND($O$4*R12,-5))))))),
IF($N$4*R12&lt;100,ROUND($N$4*R12,0),
IF($N$4*R12&lt;10000,ROUND($N$4*R12,-1),
IF($N$4*R12&lt;100000,ROUND($N$4*R12,-2),
IF($N$4*R12&lt;1000000,ROUND($N$4*R12,-3),
IF($N$4*R12&lt;10000000,ROUND($N$4*R12,-4),
IF($N$4*R12&lt;100000000,ROUND($N$4*R12,-5),"")))))))</f>
        <v>0</v>
      </c>
      <c r="T12" s="14"/>
      <c r="U12" s="11"/>
      <c r="V12" s="12"/>
      <c r="W12" s="3" t="e">
        <f>IF($W$4*AF12&lt;100,ROUND($W$4*AF12,0),
IF($W$4*AF12&lt;10000,ROUND($W$4*AF12,-1),
IF($W$4*AF12&lt;100000,ROUND($W$4*AF12,-2),
IF($W$4*AF12&lt;1000000,ROUND($W$4*AF12,-3),
IF($W$4*AF12&lt;10000000,ROUND($W$4*AF12,-4),
IF($W$4*AF12&lt;100000000,ROUND($W$4*AF12,-5),
ROUND($W$4*AF12,-6)))))))</f>
        <v>#NUM!</v>
      </c>
      <c r="AE12" s="48" t="e">
        <f>IF(R12&gt;0,R12,AF12)</f>
        <v>#NUM!</v>
      </c>
      <c r="AF12" s="3" t="e">
        <f>IF($T$66=SMALL($T$66:$V$66,COUNTIF($T$66:$V$66,"0")+1),T12,IF($U$66=SMALL($T$66:$V$66,COUNTIF($T$66:$V$66,"0")+1),U12,IF($V$66=SMALL($T$66:$V$66,COUNTIF($T$66:$V$66,"0")+1),V12,"")))</f>
        <v>#NUM!</v>
      </c>
    </row>
    <row r="13" spans="1:32" ht="15" customHeight="1">
      <c r="A13" s="52"/>
      <c r="B13" s="24"/>
      <c r="C13" s="25"/>
      <c r="D13" s="82"/>
      <c r="E13" s="25"/>
      <c r="F13" s="26"/>
      <c r="G13" s="27"/>
      <c r="H13" s="24"/>
      <c r="I13" s="59"/>
      <c r="J13" s="60"/>
      <c r="K13" s="61"/>
      <c r="L13" s="62" t="e">
        <f>IF(R14&gt;0,R13,IF(AF14&gt;0,CONCATENATE("見積"),IF(R14=0,"")))</f>
        <v>#NUM!</v>
      </c>
      <c r="M13" s="6"/>
      <c r="N13" s="33"/>
      <c r="O13" s="40"/>
      <c r="P13" s="38"/>
      <c r="Q13" s="36"/>
      <c r="R13" s="42"/>
      <c r="S13" s="51" t="str">
        <f>IF(COUNTIF(N13:R13,"*公表*"),"公表価格","")</f>
        <v/>
      </c>
      <c r="T13" s="8"/>
      <c r="U13" s="9"/>
      <c r="V13" s="10"/>
      <c r="W13" s="2"/>
      <c r="AE13" s="6" t="e">
        <f>IF(R14&gt;0,CONCATENATE("刊行物×",$N$4),IF(AF14&gt;0,CONCATENATE("見×",$W$4),IF(R14=0,"")))</f>
        <v>#NUM!</v>
      </c>
      <c r="AF13" s="6"/>
    </row>
    <row r="14" spans="1:32" ht="15" customHeight="1">
      <c r="A14" s="53">
        <f>ROUNDUP(MOD(ROW()-3,32)/2,0)</f>
        <v>6</v>
      </c>
      <c r="B14" s="28"/>
      <c r="C14" s="72"/>
      <c r="D14" s="83"/>
      <c r="E14" s="29"/>
      <c r="F14" s="30"/>
      <c r="G14" s="31"/>
      <c r="H14" s="28"/>
      <c r="I14" s="66"/>
      <c r="J14" s="67"/>
      <c r="K14" s="68"/>
      <c r="L14" s="69"/>
      <c r="M14" s="7"/>
      <c r="N14" s="34"/>
      <c r="O14" s="39"/>
      <c r="P14" s="37"/>
      <c r="Q14" s="35"/>
      <c r="R14" s="109"/>
      <c r="S14" s="47">
        <f>IF(COUNTIF(R13,"*公表*"),
IF($O$4*R14&lt;100,ROUND($O$4*R14,0),
IF($O$4*R14&lt;10000,ROUND($O$4*R14,-1),
IF($O$4*R14&lt;100000,ROUND($O$4*R14,-2),
IF($O$4*R14&lt;1000000,ROUND($O$4*R14,-3),
IF($O$4*R14&lt;10000000,ROUND($O$4*R14,-4),
IF($O$4*R14&lt;100000000,ROUND($O$4*R14,-5))))))),
IF($N$4*R14&lt;100,ROUND($N$4*R14,0),
IF($N$4*R14&lt;10000,ROUND($N$4*R14,-1),
IF($N$4*R14&lt;100000,ROUND($N$4*R14,-2),
IF($N$4*R14&lt;1000000,ROUND($N$4*R14,-3),
IF($N$4*R14&lt;10000000,ROUND($N$4*R14,-4),
IF($N$4*R14&lt;100000000,ROUND($N$4*R14,-5),"")))))))</f>
        <v>0</v>
      </c>
      <c r="T14" s="14"/>
      <c r="U14" s="11"/>
      <c r="V14" s="12"/>
      <c r="W14" s="3" t="e">
        <f>IF($W$4*AF14&lt;100,ROUND($W$4*AF14,0),
IF($W$4*AF14&lt;10000,ROUND($W$4*AF14,-1),
IF($W$4*AF14&lt;100000,ROUND($W$4*AF14,-2),
IF($W$4*AF14&lt;1000000,ROUND($W$4*AF14,-3),
IF($W$4*AF14&lt;10000000,ROUND($W$4*AF14,-4),
IF($W$4*AF14&lt;100000000,ROUND($W$4*AF14,-5),
ROUND($W$4*AF14,-6)))))))</f>
        <v>#NUM!</v>
      </c>
      <c r="AE14" s="48" t="e">
        <f>IF(R14&gt;0,R14,AF14)</f>
        <v>#NUM!</v>
      </c>
      <c r="AF14" s="3" t="e">
        <f>IF($T$66=SMALL($T$66:$V$66,COUNTIF($T$66:$V$66,"0")+1),T14,IF($U$66=SMALL($T$66:$V$66,COUNTIF($T$66:$V$66,"0")+1),U14,IF($V$66=SMALL($T$66:$V$66,COUNTIF($T$66:$V$66,"0")+1),V14,"")))</f>
        <v>#NUM!</v>
      </c>
    </row>
    <row r="15" spans="1:32" ht="15" customHeight="1">
      <c r="A15" s="52"/>
      <c r="B15" s="24"/>
      <c r="C15" s="25"/>
      <c r="D15" s="82"/>
      <c r="E15" s="25"/>
      <c r="F15" s="26"/>
      <c r="G15" s="27"/>
      <c r="H15" s="24"/>
      <c r="I15" s="59"/>
      <c r="J15" s="60"/>
      <c r="K15" s="61"/>
      <c r="L15" s="62" t="e">
        <f>IF(R16&gt;0,R15,IF(AF16&gt;0,CONCATENATE("見積"),IF(R16=0,"")))</f>
        <v>#NUM!</v>
      </c>
      <c r="M15" s="6"/>
      <c r="N15" s="33"/>
      <c r="O15" s="40"/>
      <c r="P15" s="38"/>
      <c r="Q15" s="36"/>
      <c r="R15" s="42"/>
      <c r="S15" s="51" t="str">
        <f>IF(COUNTIF(N15:R15,"*公表*"),"公表価格","")</f>
        <v/>
      </c>
      <c r="T15" s="8"/>
      <c r="U15" s="9"/>
      <c r="V15" s="10"/>
      <c r="W15" s="2"/>
      <c r="AE15" s="6" t="e">
        <f>IF(R16&gt;0,CONCATENATE("刊行物×",$N$4),IF(AF16&gt;0,CONCATENATE("見×",$W$4),IF(R16=0,"")))</f>
        <v>#NUM!</v>
      </c>
      <c r="AF15" s="6"/>
    </row>
    <row r="16" spans="1:32" ht="15" customHeight="1">
      <c r="A16" s="53">
        <f>ROUNDUP(MOD(ROW()-3,32)/2,0)</f>
        <v>7</v>
      </c>
      <c r="B16" s="28"/>
      <c r="C16" s="72"/>
      <c r="D16" s="83"/>
      <c r="E16" s="29"/>
      <c r="F16" s="30"/>
      <c r="G16" s="31"/>
      <c r="H16" s="28"/>
      <c r="I16" s="66"/>
      <c r="J16" s="67"/>
      <c r="K16" s="68"/>
      <c r="L16" s="69"/>
      <c r="M16" s="7"/>
      <c r="N16" s="34"/>
      <c r="O16" s="39"/>
      <c r="P16" s="37"/>
      <c r="Q16" s="35"/>
      <c r="R16" s="109"/>
      <c r="S16" s="47">
        <f>IF(COUNTIF(R15,"*公表*"),
IF($O$4*R16&lt;100,ROUND($O$4*R16,0),
IF($O$4*R16&lt;10000,ROUND($O$4*R16,-1),
IF($O$4*R16&lt;100000,ROUND($O$4*R16,-2),
IF($O$4*R16&lt;1000000,ROUND($O$4*R16,-3),
IF($O$4*R16&lt;10000000,ROUND($O$4*R16,-4),
IF($O$4*R16&lt;100000000,ROUND($O$4*R16,-5))))))),
IF($N$4*R16&lt;100,ROUND($N$4*R16,0),
IF($N$4*R16&lt;10000,ROUND($N$4*R16,-1),
IF($N$4*R16&lt;100000,ROUND($N$4*R16,-2),
IF($N$4*R16&lt;1000000,ROUND($N$4*R16,-3),
IF($N$4*R16&lt;10000000,ROUND($N$4*R16,-4),
IF($N$4*R16&lt;100000000,ROUND($N$4*R16,-5),"")))))))</f>
        <v>0</v>
      </c>
      <c r="T16" s="14"/>
      <c r="U16" s="11"/>
      <c r="V16" s="12"/>
      <c r="W16" s="3" t="e">
        <f>IF($W$4*AF16&lt;100,ROUND($W$4*AF16,0),
IF($W$4*AF16&lt;10000,ROUND($W$4*AF16,-1),
IF($W$4*AF16&lt;100000,ROUND($W$4*AF16,-2),
IF($W$4*AF16&lt;1000000,ROUND($W$4*AF16,-3),
IF($W$4*AF16&lt;10000000,ROUND($W$4*AF16,-4),
IF($W$4*AF16&lt;100000000,ROUND($W$4*AF16,-5),
ROUND($W$4*AF16,-6)))))))</f>
        <v>#NUM!</v>
      </c>
      <c r="AE16" s="48" t="e">
        <f>IF(R16&gt;0,R16,AF16)</f>
        <v>#NUM!</v>
      </c>
      <c r="AF16" s="3" t="e">
        <f>IF($T$66=SMALL($T$66:$V$66,COUNTIF($T$66:$V$66,"0")+1),T16,IF($U$66=SMALL($T$66:$V$66,COUNTIF($T$66:$V$66,"0")+1),U16,IF($V$66=SMALL($T$66:$V$66,COUNTIF($T$66:$V$66,"0")+1),V16,"")))</f>
        <v>#NUM!</v>
      </c>
    </row>
    <row r="17" spans="1:32" ht="15" customHeight="1">
      <c r="A17" s="52"/>
      <c r="B17" s="24"/>
      <c r="C17" s="25"/>
      <c r="D17" s="82"/>
      <c r="E17" s="25"/>
      <c r="F17" s="26"/>
      <c r="G17" s="27"/>
      <c r="H17" s="24"/>
      <c r="I17" s="59"/>
      <c r="J17" s="60"/>
      <c r="K17" s="61"/>
      <c r="L17" s="62" t="e">
        <f>IF(R18&gt;0,R17,IF(AF18&gt;0,CONCATENATE("見積"),IF(R18=0,"")))</f>
        <v>#NUM!</v>
      </c>
      <c r="M17" s="6"/>
      <c r="N17" s="33"/>
      <c r="O17" s="40"/>
      <c r="P17" s="38"/>
      <c r="Q17" s="36"/>
      <c r="R17" s="42"/>
      <c r="S17" s="51" t="str">
        <f>IF(COUNTIF(N17:R17,"*公表*"),"公表価格","")</f>
        <v/>
      </c>
      <c r="T17" s="8"/>
      <c r="U17" s="9"/>
      <c r="V17" s="10"/>
      <c r="W17" s="2"/>
      <c r="AE17" s="6" t="e">
        <f>IF(R18&gt;0,CONCATENATE("刊行物×",$N$4),IF(AF18&gt;0,CONCATENATE("見×",$W$4),IF(R18=0,"")))</f>
        <v>#NUM!</v>
      </c>
      <c r="AF17" s="6"/>
    </row>
    <row r="18" spans="1:32" ht="15" customHeight="1">
      <c r="A18" s="53">
        <f>ROUNDUP(MOD(ROW()-3,32)/2,0)</f>
        <v>8</v>
      </c>
      <c r="B18" s="28"/>
      <c r="C18" s="72"/>
      <c r="D18" s="83"/>
      <c r="E18" s="29"/>
      <c r="F18" s="30"/>
      <c r="G18" s="31"/>
      <c r="H18" s="28"/>
      <c r="I18" s="66"/>
      <c r="J18" s="67"/>
      <c r="K18" s="68"/>
      <c r="L18" s="69"/>
      <c r="M18" s="7"/>
      <c r="N18" s="34"/>
      <c r="O18" s="39"/>
      <c r="P18" s="37"/>
      <c r="Q18" s="35"/>
      <c r="R18" s="109"/>
      <c r="S18" s="47">
        <f>IF(COUNTIF(R17,"*公表*"),
IF($O$4*R18&lt;100,ROUND($O$4*R18,0),
IF($O$4*R18&lt;10000,ROUND($O$4*R18,-1),
IF($O$4*R18&lt;100000,ROUND($O$4*R18,-2),
IF($O$4*R18&lt;1000000,ROUND($O$4*R18,-3),
IF($O$4*R18&lt;10000000,ROUND($O$4*R18,-4),
IF($O$4*R18&lt;100000000,ROUND($O$4*R18,-5))))))),
IF($N$4*R18&lt;100,ROUND($N$4*R18,0),
IF($N$4*R18&lt;10000,ROUND($N$4*R18,-1),
IF($N$4*R18&lt;100000,ROUND($N$4*R18,-2),
IF($N$4*R18&lt;1000000,ROUND($N$4*R18,-3),
IF($N$4*R18&lt;10000000,ROUND($N$4*R18,-4),
IF($N$4*R18&lt;100000000,ROUND($N$4*R18,-5),"")))))))</f>
        <v>0</v>
      </c>
      <c r="T18" s="14"/>
      <c r="U18" s="11"/>
      <c r="V18" s="12"/>
      <c r="W18" s="3" t="e">
        <f>IF($W$4*AF18&lt;100,ROUND($W$4*AF18,0),
IF($W$4*AF18&lt;10000,ROUND($W$4*AF18,-1),
IF($W$4*AF18&lt;100000,ROUND($W$4*AF18,-2),
IF($W$4*AF18&lt;1000000,ROUND($W$4*AF18,-3),
IF($W$4*AF18&lt;10000000,ROUND($W$4*AF18,-4),
IF($W$4*AF18&lt;100000000,ROUND($W$4*AF18,-5),
ROUND($W$4*AF18,-6)))))))</f>
        <v>#NUM!</v>
      </c>
      <c r="AE18" s="48" t="e">
        <f>IF(R18&gt;0,R18,AF18)</f>
        <v>#NUM!</v>
      </c>
      <c r="AF18" s="3" t="e">
        <f>IF($T$66=SMALL($T$66:$V$66,COUNTIF($T$66:$V$66,"0")+1),T18,IF($U$66=SMALL($T$66:$V$66,COUNTIF($T$66:$V$66,"0")+1),U18,IF($V$66=SMALL($T$66:$V$66,COUNTIF($T$66:$V$66,"0")+1),V18,"")))</f>
        <v>#NUM!</v>
      </c>
    </row>
    <row r="19" spans="1:32" ht="15" customHeight="1">
      <c r="A19" s="52"/>
      <c r="B19" s="24"/>
      <c r="C19" s="25"/>
      <c r="D19" s="82"/>
      <c r="E19" s="25"/>
      <c r="F19" s="26"/>
      <c r="G19" s="27"/>
      <c r="H19" s="24"/>
      <c r="I19" s="59"/>
      <c r="J19" s="60"/>
      <c r="K19" s="61"/>
      <c r="L19" s="62" t="e">
        <f>IF(R20&gt;0,R19,IF(AF20&gt;0,CONCATENATE("見積"),IF(R20=0,"")))</f>
        <v>#NUM!</v>
      </c>
      <c r="M19" s="6"/>
      <c r="N19" s="33"/>
      <c r="O19" s="40"/>
      <c r="P19" s="38"/>
      <c r="Q19" s="36"/>
      <c r="R19" s="42"/>
      <c r="S19" s="51" t="str">
        <f>IF(COUNTIF(N19:R19,"*公表*"),"公表価格","")</f>
        <v/>
      </c>
      <c r="T19" s="8"/>
      <c r="U19" s="9"/>
      <c r="V19" s="10"/>
      <c r="W19" s="2"/>
      <c r="AE19" s="6" t="e">
        <f>IF(R20&gt;0,CONCATENATE("刊行物×",$N$4),IF(AF20&gt;0,CONCATENATE("見×",$W$4),IF(R20=0,"")))</f>
        <v>#NUM!</v>
      </c>
      <c r="AF19" s="6"/>
    </row>
    <row r="20" spans="1:32" ht="15" customHeight="1">
      <c r="A20" s="53">
        <f>ROUNDUP(MOD(ROW()-3,32)/2,0)</f>
        <v>9</v>
      </c>
      <c r="B20" s="28"/>
      <c r="C20" s="72"/>
      <c r="D20" s="83"/>
      <c r="E20" s="29"/>
      <c r="F20" s="30"/>
      <c r="G20" s="31"/>
      <c r="H20" s="28"/>
      <c r="I20" s="66"/>
      <c r="J20" s="67"/>
      <c r="K20" s="68"/>
      <c r="L20" s="69"/>
      <c r="M20" s="7"/>
      <c r="N20" s="34"/>
      <c r="O20" s="39"/>
      <c r="P20" s="37"/>
      <c r="Q20" s="35"/>
      <c r="R20" s="109"/>
      <c r="S20" s="47">
        <f>IF(COUNTIF(R19,"*公表*"),
IF($O$4*R20&lt;100,ROUND($O$4*R20,0),
IF($O$4*R20&lt;10000,ROUND($O$4*R20,-1),
IF($O$4*R20&lt;100000,ROUND($O$4*R20,-2),
IF($O$4*R20&lt;1000000,ROUND($O$4*R20,-3),
IF($O$4*R20&lt;10000000,ROUND($O$4*R20,-4),
IF($O$4*R20&lt;100000000,ROUND($O$4*R20,-5))))))),
IF($N$4*R20&lt;100,ROUND($N$4*R20,0),
IF($N$4*R20&lt;10000,ROUND($N$4*R20,-1),
IF($N$4*R20&lt;100000,ROUND($N$4*R20,-2),
IF($N$4*R20&lt;1000000,ROUND($N$4*R20,-3),
IF($N$4*R20&lt;10000000,ROUND($N$4*R20,-4),
IF($N$4*R20&lt;100000000,ROUND($N$4*R20,-5),"")))))))</f>
        <v>0</v>
      </c>
      <c r="T20" s="14"/>
      <c r="U20" s="11"/>
      <c r="V20" s="12"/>
      <c r="W20" s="3" t="e">
        <f>IF($W$4*AF20&lt;100,ROUND($W$4*AF20,0),
IF($W$4*AF20&lt;10000,ROUND($W$4*AF20,-1),
IF($W$4*AF20&lt;100000,ROUND($W$4*AF20,-2),
IF($W$4*AF20&lt;1000000,ROUND($W$4*AF20,-3),
IF($W$4*AF20&lt;10000000,ROUND($W$4*AF20,-4),
IF($W$4*AF20&lt;100000000,ROUND($W$4*AF20,-5),
ROUND($W$4*AF20,-6)))))))</f>
        <v>#NUM!</v>
      </c>
      <c r="AE20" s="48" t="e">
        <f>IF(R20&gt;0,R20,AF20)</f>
        <v>#NUM!</v>
      </c>
      <c r="AF20" s="3" t="e">
        <f>IF($T$66=SMALL($T$66:$V$66,COUNTIF($T$66:$V$66,"0")+1),T20,IF($U$66=SMALL($T$66:$V$66,COUNTIF($T$66:$V$66,"0")+1),U20,IF($V$66=SMALL($T$66:$V$66,COUNTIF($T$66:$V$66,"0")+1),V20,"")))</f>
        <v>#NUM!</v>
      </c>
    </row>
    <row r="21" spans="1:32" ht="15" customHeight="1">
      <c r="A21" s="52"/>
      <c r="B21" s="24"/>
      <c r="C21" s="25"/>
      <c r="D21" s="82"/>
      <c r="E21" s="25"/>
      <c r="F21" s="26"/>
      <c r="G21" s="27"/>
      <c r="H21" s="24"/>
      <c r="I21" s="59"/>
      <c r="J21" s="60"/>
      <c r="K21" s="61"/>
      <c r="L21" s="62" t="e">
        <f>IF(R22&gt;0,R21,IF(AF22&gt;0,CONCATENATE("見積"),IF(R22=0,"")))</f>
        <v>#NUM!</v>
      </c>
      <c r="M21" s="6"/>
      <c r="N21" s="33"/>
      <c r="O21" s="40"/>
      <c r="P21" s="38"/>
      <c r="Q21" s="36"/>
      <c r="R21" s="42"/>
      <c r="S21" s="51" t="str">
        <f>IF(COUNTIF(N21:R21,"*公表*"),"公表価格","")</f>
        <v/>
      </c>
      <c r="T21" s="8"/>
      <c r="U21" s="9"/>
      <c r="V21" s="10"/>
      <c r="W21" s="2"/>
      <c r="AE21" s="6" t="e">
        <f>IF(R22&gt;0,CONCATENATE("刊行物×",$N$4),IF(AF22&gt;0,CONCATENATE("見×",$W$4),IF(R22=0,"")))</f>
        <v>#NUM!</v>
      </c>
      <c r="AF21" s="6"/>
    </row>
    <row r="22" spans="1:32" ht="15" customHeight="1">
      <c r="A22" s="53">
        <f>ROUNDUP(MOD(ROW()-3,32)/2,0)</f>
        <v>10</v>
      </c>
      <c r="B22" s="28"/>
      <c r="C22" s="72"/>
      <c r="D22" s="83"/>
      <c r="E22" s="29"/>
      <c r="F22" s="30"/>
      <c r="G22" s="31"/>
      <c r="H22" s="28"/>
      <c r="I22" s="66"/>
      <c r="J22" s="67"/>
      <c r="K22" s="68"/>
      <c r="L22" s="69"/>
      <c r="M22" s="7"/>
      <c r="N22" s="34"/>
      <c r="O22" s="39"/>
      <c r="P22" s="37"/>
      <c r="Q22" s="35"/>
      <c r="R22" s="109"/>
      <c r="S22" s="47">
        <f>IF(COUNTIF(R21,"*公表*"),
IF($O$4*R22&lt;100,ROUND($O$4*R22,0),
IF($O$4*R22&lt;10000,ROUND($O$4*R22,-1),
IF($O$4*R22&lt;100000,ROUND($O$4*R22,-2),
IF($O$4*R22&lt;1000000,ROUND($O$4*R22,-3),
IF($O$4*R22&lt;10000000,ROUND($O$4*R22,-4),
IF($O$4*R22&lt;100000000,ROUND($O$4*R22,-5))))))),
IF($N$4*R22&lt;100,ROUND($N$4*R22,0),
IF($N$4*R22&lt;10000,ROUND($N$4*R22,-1),
IF($N$4*R22&lt;100000,ROUND($N$4*R22,-2),
IF($N$4*R22&lt;1000000,ROUND($N$4*R22,-3),
IF($N$4*R22&lt;10000000,ROUND($N$4*R22,-4),
IF($N$4*R22&lt;100000000,ROUND($N$4*R22,-5),"")))))))</f>
        <v>0</v>
      </c>
      <c r="T22" s="14"/>
      <c r="U22" s="11"/>
      <c r="V22" s="12"/>
      <c r="W22" s="3" t="e">
        <f>IF($W$4*AF22&lt;100,ROUND($W$4*AF22,0),
IF($W$4*AF22&lt;10000,ROUND($W$4*AF22,-1),
IF($W$4*AF22&lt;100000,ROUND($W$4*AF22,-2),
IF($W$4*AF22&lt;1000000,ROUND($W$4*AF22,-3),
IF($W$4*AF22&lt;10000000,ROUND($W$4*AF22,-4),
IF($W$4*AF22&lt;100000000,ROUND($W$4*AF22,-5),
ROUND($W$4*AF22,-6)))))))</f>
        <v>#NUM!</v>
      </c>
      <c r="AE22" s="48" t="e">
        <f>IF(R22&gt;0,R22,AF22)</f>
        <v>#NUM!</v>
      </c>
      <c r="AF22" s="3" t="e">
        <f>IF($T$66=SMALL($T$66:$V$66,COUNTIF($T$66:$V$66,"0")+1),T22,IF($U$66=SMALL($T$66:$V$66,COUNTIF($T$66:$V$66,"0")+1),U22,IF($V$66=SMALL($T$66:$V$66,COUNTIF($T$66:$V$66,"0")+1),V22,"")))</f>
        <v>#NUM!</v>
      </c>
    </row>
    <row r="23" spans="1:32" ht="15" customHeight="1">
      <c r="A23" s="52"/>
      <c r="B23" s="24"/>
      <c r="C23" s="25"/>
      <c r="D23" s="82"/>
      <c r="E23" s="25"/>
      <c r="F23" s="26"/>
      <c r="G23" s="27"/>
      <c r="H23" s="24"/>
      <c r="I23" s="59"/>
      <c r="J23" s="60"/>
      <c r="K23" s="61"/>
      <c r="L23" s="62" t="e">
        <f>IF(R24&gt;0,R23,IF(AF24&gt;0,CONCATENATE("見積"),IF(R24=0,"")))</f>
        <v>#NUM!</v>
      </c>
      <c r="M23" s="6"/>
      <c r="N23" s="33"/>
      <c r="O23" s="40"/>
      <c r="P23" s="38"/>
      <c r="Q23" s="36"/>
      <c r="R23" s="42"/>
      <c r="S23" s="51" t="str">
        <f>IF(COUNTIF(N23:R23,"*公表*"),"公表価格","")</f>
        <v/>
      </c>
      <c r="T23" s="8"/>
      <c r="U23" s="9"/>
      <c r="V23" s="10"/>
      <c r="W23" s="2"/>
      <c r="AE23" s="6" t="e">
        <f>IF(R24&gt;0,CONCATENATE("刊行物×",$N$4),IF(AF24&gt;0,CONCATENATE("見×",$W$4),IF(R24=0,"")))</f>
        <v>#NUM!</v>
      </c>
      <c r="AF23" s="6"/>
    </row>
    <row r="24" spans="1:32" ht="15" customHeight="1">
      <c r="A24" s="53">
        <f>ROUNDUP(MOD(ROW()-3,32)/2,0)</f>
        <v>11</v>
      </c>
      <c r="B24" s="28"/>
      <c r="C24" s="72"/>
      <c r="D24" s="83"/>
      <c r="E24" s="29"/>
      <c r="F24" s="30"/>
      <c r="G24" s="31"/>
      <c r="H24" s="28"/>
      <c r="I24" s="66"/>
      <c r="J24" s="67"/>
      <c r="K24" s="68"/>
      <c r="L24" s="69"/>
      <c r="M24" s="7"/>
      <c r="N24" s="34"/>
      <c r="O24" s="39"/>
      <c r="P24" s="37"/>
      <c r="Q24" s="35"/>
      <c r="R24" s="109"/>
      <c r="S24" s="47">
        <f>IF(COUNTIF(R23,"*公表*"),
IF($O$4*R24&lt;100,ROUND($O$4*R24,0),
IF($O$4*R24&lt;10000,ROUND($O$4*R24,-1),
IF($O$4*R24&lt;100000,ROUND($O$4*R24,-2),
IF($O$4*R24&lt;1000000,ROUND($O$4*R24,-3),
IF($O$4*R24&lt;10000000,ROUND($O$4*R24,-4),
IF($O$4*R24&lt;100000000,ROUND($O$4*R24,-5))))))),
IF($N$4*R24&lt;100,ROUND($N$4*R24,0),
IF($N$4*R24&lt;10000,ROUND($N$4*R24,-1),
IF($N$4*R24&lt;100000,ROUND($N$4*R24,-2),
IF($N$4*R24&lt;1000000,ROUND($N$4*R24,-3),
IF($N$4*R24&lt;10000000,ROUND($N$4*R24,-4),
IF($N$4*R24&lt;100000000,ROUND($N$4*R24,-5),"")))))))</f>
        <v>0</v>
      </c>
      <c r="T24" s="14"/>
      <c r="U24" s="11"/>
      <c r="V24" s="12"/>
      <c r="W24" s="3" t="e">
        <f>IF($W$4*AF24&lt;100,ROUND($W$4*AF24,0),
IF($W$4*AF24&lt;10000,ROUND($W$4*AF24,-1),
IF($W$4*AF24&lt;100000,ROUND($W$4*AF24,-2),
IF($W$4*AF24&lt;1000000,ROUND($W$4*AF24,-3),
IF($W$4*AF24&lt;10000000,ROUND($W$4*AF24,-4),
IF($W$4*AF24&lt;100000000,ROUND($W$4*AF24,-5),
ROUND($W$4*AF24,-6)))))))</f>
        <v>#NUM!</v>
      </c>
      <c r="AE24" s="48" t="e">
        <f>IF(R24&gt;0,R24,AF24)</f>
        <v>#NUM!</v>
      </c>
      <c r="AF24" s="3" t="e">
        <f>IF($T$66=SMALL($T$66:$V$66,COUNTIF($T$66:$V$66,"0")+1),T24,IF($U$66=SMALL($T$66:$V$66,COUNTIF($T$66:$V$66,"0")+1),U24,IF($V$66=SMALL($T$66:$V$66,COUNTIF($T$66:$V$66,"0")+1),V24,"")))</f>
        <v>#NUM!</v>
      </c>
    </row>
    <row r="25" spans="1:32" ht="15" customHeight="1">
      <c r="A25" s="52"/>
      <c r="B25" s="24"/>
      <c r="C25" s="25"/>
      <c r="D25" s="82"/>
      <c r="E25" s="25"/>
      <c r="F25" s="26"/>
      <c r="G25" s="27"/>
      <c r="H25" s="24"/>
      <c r="I25" s="59"/>
      <c r="J25" s="60"/>
      <c r="K25" s="61"/>
      <c r="L25" s="62" t="e">
        <f>IF(R26&gt;0,R25,IF(AF26&gt;0,CONCATENATE("見積"),IF(R26=0,"")))</f>
        <v>#NUM!</v>
      </c>
      <c r="M25" s="6"/>
      <c r="N25" s="33"/>
      <c r="O25" s="40"/>
      <c r="P25" s="38"/>
      <c r="Q25" s="36"/>
      <c r="R25" s="42"/>
      <c r="S25" s="51" t="str">
        <f>IF(COUNTIF(N25:R25,"*公表*"),"公表価格","")</f>
        <v/>
      </c>
      <c r="T25" s="8"/>
      <c r="U25" s="9"/>
      <c r="V25" s="10"/>
      <c r="W25" s="2"/>
      <c r="AE25" s="6" t="e">
        <f>IF(R26&gt;0,CONCATENATE("刊行物×",$N$4),IF(AF26&gt;0,CONCATENATE("見×",$W$4),IF(R26=0,"")))</f>
        <v>#NUM!</v>
      </c>
      <c r="AF25" s="6"/>
    </row>
    <row r="26" spans="1:32" ht="15" customHeight="1">
      <c r="A26" s="53">
        <f>ROUNDUP(MOD(ROW()-3,32)/2,0)</f>
        <v>12</v>
      </c>
      <c r="B26" s="28"/>
      <c r="C26" s="72"/>
      <c r="D26" s="83"/>
      <c r="E26" s="29"/>
      <c r="F26" s="30"/>
      <c r="G26" s="31"/>
      <c r="H26" s="28"/>
      <c r="I26" s="66"/>
      <c r="J26" s="67"/>
      <c r="K26" s="68"/>
      <c r="L26" s="69"/>
      <c r="M26" s="7"/>
      <c r="N26" s="34"/>
      <c r="O26" s="39"/>
      <c r="P26" s="37"/>
      <c r="Q26" s="35"/>
      <c r="R26" s="109"/>
      <c r="S26" s="47">
        <f>IF(COUNTIF(R25,"*公表*"),
IF($O$4*R26&lt;100,ROUND($O$4*R26,0),
IF($O$4*R26&lt;10000,ROUND($O$4*R26,-1),
IF($O$4*R26&lt;100000,ROUND($O$4*R26,-2),
IF($O$4*R26&lt;1000000,ROUND($O$4*R26,-3),
IF($O$4*R26&lt;10000000,ROUND($O$4*R26,-4),
IF($O$4*R26&lt;100000000,ROUND($O$4*R26,-5))))))),
IF($N$4*R26&lt;100,ROUND($N$4*R26,0),
IF($N$4*R26&lt;10000,ROUND($N$4*R26,-1),
IF($N$4*R26&lt;100000,ROUND($N$4*R26,-2),
IF($N$4*R26&lt;1000000,ROUND($N$4*R26,-3),
IF($N$4*R26&lt;10000000,ROUND($N$4*R26,-4),
IF($N$4*R26&lt;100000000,ROUND($N$4*R26,-5),"")))))))</f>
        <v>0</v>
      </c>
      <c r="T26" s="14"/>
      <c r="U26" s="11"/>
      <c r="V26" s="12"/>
      <c r="W26" s="3" t="e">
        <f>IF($W$4*AF26&lt;100,ROUND($W$4*AF26,0),
IF($W$4*AF26&lt;10000,ROUND($W$4*AF26,-1),
IF($W$4*AF26&lt;100000,ROUND($W$4*AF26,-2),
IF($W$4*AF26&lt;1000000,ROUND($W$4*AF26,-3),
IF($W$4*AF26&lt;10000000,ROUND($W$4*AF26,-4),
IF($W$4*AF26&lt;100000000,ROUND($W$4*AF26,-5),
ROUND($W$4*AF26,-6)))))))</f>
        <v>#NUM!</v>
      </c>
      <c r="AE26" s="48" t="e">
        <f>IF(R26&gt;0,R26,AF26)</f>
        <v>#NUM!</v>
      </c>
      <c r="AF26" s="3" t="e">
        <f>IF($T$66=SMALL($T$66:$V$66,COUNTIF($T$66:$V$66,"0")+1),T26,IF($U$66=SMALL($T$66:$V$66,COUNTIF($T$66:$V$66,"0")+1),U26,IF($V$66=SMALL($T$66:$V$66,COUNTIF($T$66:$V$66,"0")+1),V26,"")))</f>
        <v>#NUM!</v>
      </c>
    </row>
    <row r="27" spans="1:32" ht="15" customHeight="1">
      <c r="A27" s="52"/>
      <c r="B27" s="24"/>
      <c r="C27" s="25"/>
      <c r="D27" s="82"/>
      <c r="E27" s="25"/>
      <c r="F27" s="26"/>
      <c r="G27" s="27"/>
      <c r="H27" s="24"/>
      <c r="I27" s="59"/>
      <c r="J27" s="60"/>
      <c r="K27" s="61"/>
      <c r="L27" s="62" t="e">
        <f>IF(R28&gt;0,R27,IF(AF28&gt;0,CONCATENATE("見積"),IF(R28=0,"")))</f>
        <v>#NUM!</v>
      </c>
      <c r="M27" s="6"/>
      <c r="N27" s="33"/>
      <c r="O27" s="40"/>
      <c r="P27" s="38"/>
      <c r="Q27" s="36"/>
      <c r="R27" s="42"/>
      <c r="S27" s="51" t="str">
        <f>IF(COUNTIF(N27:R27,"*公表*"),"公表価格","")</f>
        <v/>
      </c>
      <c r="T27" s="8"/>
      <c r="U27" s="9"/>
      <c r="V27" s="10"/>
      <c r="W27" s="2"/>
      <c r="AE27" s="6" t="e">
        <f>IF(R28&gt;0,CONCATENATE("刊行物×",$N$4),IF(AF28&gt;0,CONCATENATE("見×",$W$4),IF(R28=0,"")))</f>
        <v>#NUM!</v>
      </c>
      <c r="AF27" s="6"/>
    </row>
    <row r="28" spans="1:32" ht="15" customHeight="1">
      <c r="A28" s="53">
        <f>ROUNDUP(MOD(ROW()-3,32)/2,0)</f>
        <v>13</v>
      </c>
      <c r="B28" s="28"/>
      <c r="C28" s="72"/>
      <c r="D28" s="83"/>
      <c r="E28" s="29"/>
      <c r="F28" s="30"/>
      <c r="G28" s="31"/>
      <c r="H28" s="28"/>
      <c r="I28" s="66"/>
      <c r="J28" s="67"/>
      <c r="K28" s="68"/>
      <c r="L28" s="69"/>
      <c r="M28" s="7"/>
      <c r="N28" s="34"/>
      <c r="O28" s="39"/>
      <c r="P28" s="37"/>
      <c r="Q28" s="35"/>
      <c r="R28" s="109"/>
      <c r="S28" s="47">
        <f>IF(COUNTIF(R27,"*公表*"),
IF($O$4*R28&lt;100,ROUND($O$4*R28,0),
IF($O$4*R28&lt;10000,ROUND($O$4*R28,-1),
IF($O$4*R28&lt;100000,ROUND($O$4*R28,-2),
IF($O$4*R28&lt;1000000,ROUND($O$4*R28,-3),
IF($O$4*R28&lt;10000000,ROUND($O$4*R28,-4),
IF($O$4*R28&lt;100000000,ROUND($O$4*R28,-5))))))),
IF($N$4*R28&lt;100,ROUND($N$4*R28,0),
IF($N$4*R28&lt;10000,ROUND($N$4*R28,-1),
IF($N$4*R28&lt;100000,ROUND($N$4*R28,-2),
IF($N$4*R28&lt;1000000,ROUND($N$4*R28,-3),
IF($N$4*R28&lt;10000000,ROUND($N$4*R28,-4),
IF($N$4*R28&lt;100000000,ROUND($N$4*R28,-5),"")))))))</f>
        <v>0</v>
      </c>
      <c r="T28" s="14"/>
      <c r="U28" s="11"/>
      <c r="V28" s="12"/>
      <c r="W28" s="3" t="e">
        <f>IF($W$4*AF28&lt;100,ROUND($W$4*AF28,0),
IF($W$4*AF28&lt;10000,ROUND($W$4*AF28,-1),
IF($W$4*AF28&lt;100000,ROUND($W$4*AF28,-2),
IF($W$4*AF28&lt;1000000,ROUND($W$4*AF28,-3),
IF($W$4*AF28&lt;10000000,ROUND($W$4*AF28,-4),
IF($W$4*AF28&lt;100000000,ROUND($W$4*AF28,-5),
ROUND($W$4*AF28,-6)))))))</f>
        <v>#NUM!</v>
      </c>
      <c r="AE28" s="48" t="e">
        <f>IF(R28&gt;0,R28,AF28)</f>
        <v>#NUM!</v>
      </c>
      <c r="AF28" s="3" t="e">
        <f>IF($T$66=SMALL($T$66:$V$66,COUNTIF($T$66:$V$66,"0")+1),T28,IF($U$66=SMALL($T$66:$V$66,COUNTIF($T$66:$V$66,"0")+1),U28,IF($V$66=SMALL($T$66:$V$66,COUNTIF($T$66:$V$66,"0")+1),V28,"")))</f>
        <v>#NUM!</v>
      </c>
    </row>
    <row r="29" spans="1:32" ht="15" customHeight="1">
      <c r="A29" s="52"/>
      <c r="B29" s="24"/>
      <c r="C29" s="25"/>
      <c r="D29" s="82"/>
      <c r="E29" s="25"/>
      <c r="F29" s="26"/>
      <c r="G29" s="27"/>
      <c r="H29" s="24"/>
      <c r="I29" s="59"/>
      <c r="J29" s="60"/>
      <c r="K29" s="61"/>
      <c r="L29" s="62" t="e">
        <f>IF(R30&gt;0,R29,IF(AF30&gt;0,CONCATENATE("見積"),IF(R30=0,"")))</f>
        <v>#NUM!</v>
      </c>
      <c r="M29" s="6"/>
      <c r="N29" s="33"/>
      <c r="O29" s="40"/>
      <c r="P29" s="38"/>
      <c r="Q29" s="36"/>
      <c r="R29" s="42"/>
      <c r="S29" s="51" t="str">
        <f>IF(COUNTIF(N29:R29,"*公表*"),"公表価格","")</f>
        <v/>
      </c>
      <c r="T29" s="8"/>
      <c r="U29" s="9"/>
      <c r="V29" s="10"/>
      <c r="W29" s="2"/>
      <c r="AE29" s="6" t="e">
        <f>IF(R30&gt;0,CONCATENATE("刊行物×",$N$4),IF(AF30&gt;0,CONCATENATE("見×",$W$4),IF(R30=0,"")))</f>
        <v>#NUM!</v>
      </c>
      <c r="AF29" s="6"/>
    </row>
    <row r="30" spans="1:32" ht="15" customHeight="1">
      <c r="A30" s="53">
        <f>ROUNDUP(MOD(ROW()-3,32)/2,0)</f>
        <v>14</v>
      </c>
      <c r="B30" s="28"/>
      <c r="C30" s="72"/>
      <c r="D30" s="83"/>
      <c r="E30" s="29"/>
      <c r="F30" s="30"/>
      <c r="G30" s="31"/>
      <c r="H30" s="28"/>
      <c r="I30" s="66"/>
      <c r="J30" s="67"/>
      <c r="K30" s="68"/>
      <c r="L30" s="69"/>
      <c r="M30" s="7"/>
      <c r="N30" s="34"/>
      <c r="O30" s="39"/>
      <c r="P30" s="37"/>
      <c r="Q30" s="35"/>
      <c r="R30" s="109"/>
      <c r="S30" s="47">
        <f>IF(COUNTIF(R29,"*公表*"),
IF($O$4*R30&lt;100,ROUND($O$4*R30,0),
IF($O$4*R30&lt;10000,ROUND($O$4*R30,-1),
IF($O$4*R30&lt;100000,ROUND($O$4*R30,-2),
IF($O$4*R30&lt;1000000,ROUND($O$4*R30,-3),
IF($O$4*R30&lt;10000000,ROUND($O$4*R30,-4),
IF($O$4*R30&lt;100000000,ROUND($O$4*R30,-5))))))),
IF($N$4*R30&lt;100,ROUND($N$4*R30,0),
IF($N$4*R30&lt;10000,ROUND($N$4*R30,-1),
IF($N$4*R30&lt;100000,ROUND($N$4*R30,-2),
IF($N$4*R30&lt;1000000,ROUND($N$4*R30,-3),
IF($N$4*R30&lt;10000000,ROUND($N$4*R30,-4),
IF($N$4*R30&lt;100000000,ROUND($N$4*R30,-5),"")))))))</f>
        <v>0</v>
      </c>
      <c r="T30" s="14"/>
      <c r="U30" s="11"/>
      <c r="V30" s="12"/>
      <c r="W30" s="3" t="e">
        <f>IF($W$4*AF30&lt;100,ROUND($W$4*AF30,0),
IF($W$4*AF30&lt;10000,ROUND($W$4*AF30,-1),
IF($W$4*AF30&lt;100000,ROUND($W$4*AF30,-2),
IF($W$4*AF30&lt;1000000,ROUND($W$4*AF30,-3),
IF($W$4*AF30&lt;10000000,ROUND($W$4*AF30,-4),
IF($W$4*AF30&lt;100000000,ROUND($W$4*AF30,-5),
ROUND($W$4*AF30,-6)))))))</f>
        <v>#NUM!</v>
      </c>
      <c r="AE30" s="48" t="e">
        <f>IF(R30&gt;0,R30,AF30)</f>
        <v>#NUM!</v>
      </c>
      <c r="AF30" s="3" t="e">
        <f>IF($T$66=SMALL($T$66:$V$66,COUNTIF($T$66:$V$66,"0")+1),T30,IF($U$66=SMALL($T$66:$V$66,COUNTIF($T$66:$V$66,"0")+1),U30,IF($V$66=SMALL($T$66:$V$66,COUNTIF($T$66:$V$66,"0")+1),V30,"")))</f>
        <v>#NUM!</v>
      </c>
    </row>
    <row r="31" spans="1:32" ht="15" customHeight="1">
      <c r="A31" s="52"/>
      <c r="B31" s="24"/>
      <c r="C31" s="25"/>
      <c r="D31" s="82"/>
      <c r="E31" s="25"/>
      <c r="F31" s="26"/>
      <c r="G31" s="27"/>
      <c r="H31" s="24"/>
      <c r="I31" s="59"/>
      <c r="J31" s="60"/>
      <c r="K31" s="61"/>
      <c r="L31" s="62" t="e">
        <f>IF(R32&gt;0,R31,IF(AF32&gt;0,CONCATENATE("見積"),IF(R32=0,"")))</f>
        <v>#NUM!</v>
      </c>
      <c r="M31" s="6"/>
      <c r="N31" s="33"/>
      <c r="O31" s="40"/>
      <c r="P31" s="38"/>
      <c r="Q31" s="36"/>
      <c r="R31" s="42"/>
      <c r="S31" s="51" t="str">
        <f>IF(COUNTIF(N31:R31,"*公表*"),"公表価格","")</f>
        <v/>
      </c>
      <c r="T31" s="8"/>
      <c r="U31" s="9"/>
      <c r="V31" s="10"/>
      <c r="W31" s="2"/>
      <c r="AE31" s="6" t="e">
        <f>IF(R32&gt;0,CONCATENATE("刊行物×",$N$4),IF(AF32&gt;0,CONCATENATE("見×",$W$4),IF(R32=0,"")))</f>
        <v>#NUM!</v>
      </c>
      <c r="AF31" s="6"/>
    </row>
    <row r="32" spans="1:32" ht="15" customHeight="1">
      <c r="A32" s="53">
        <f>ROUNDUP(MOD(ROW()-3,32)/2,0)</f>
        <v>15</v>
      </c>
      <c r="B32" s="28"/>
      <c r="C32" s="86" t="s">
        <v>1573</v>
      </c>
      <c r="D32" s="73"/>
      <c r="E32" s="74"/>
      <c r="F32" s="30"/>
      <c r="G32" s="31"/>
      <c r="H32" s="28"/>
      <c r="I32" s="66"/>
      <c r="J32" s="67"/>
      <c r="K32" s="68">
        <f>SUM(K5:K31)</f>
        <v>3357</v>
      </c>
      <c r="L32" s="69"/>
      <c r="M32" s="7"/>
      <c r="N32" s="34"/>
      <c r="O32" s="39"/>
      <c r="P32" s="37"/>
      <c r="Q32" s="35"/>
      <c r="R32" s="109"/>
      <c r="S32" s="47">
        <f>IF(COUNTIF(R31,"*公表*"),
IF($O$4*R32&lt;100,ROUND($O$4*R32,0),
IF($O$4*R32&lt;10000,ROUND($O$4*R32,-1),
IF($O$4*R32&lt;100000,ROUND($O$4*R32,-2),
IF($O$4*R32&lt;1000000,ROUND($O$4*R32,-3),
IF($O$4*R32&lt;10000000,ROUND($O$4*R32,-4),
IF($O$4*R32&lt;100000000,ROUND($O$4*R32,-5))))))),
IF($N$4*R32&lt;100,ROUND($N$4*R32,0),
IF($N$4*R32&lt;10000,ROUND($N$4*R32,-1),
IF($N$4*R32&lt;100000,ROUND($N$4*R32,-2),
IF($N$4*R32&lt;1000000,ROUND($N$4*R32,-3),
IF($N$4*R32&lt;10000000,ROUND($N$4*R32,-4),
IF($N$4*R32&lt;100000000,ROUND($N$4*R32,-5),"")))))))</f>
        <v>0</v>
      </c>
      <c r="T32" s="14"/>
      <c r="U32" s="11"/>
      <c r="V32" s="12"/>
      <c r="W32" s="3" t="e">
        <f>IF($W$4*AF32&lt;100,ROUND($W$4*AF32,0),
IF($W$4*AF32&lt;10000,ROUND($W$4*AF32,-1),
IF($W$4*AF32&lt;100000,ROUND($W$4*AF32,-2),
IF($W$4*AF32&lt;1000000,ROUND($W$4*AF32,-3),
IF($W$4*AF32&lt;10000000,ROUND($W$4*AF32,-4),
IF($W$4*AF32&lt;100000000,ROUND($W$4*AF32,-5),
ROUND($W$4*AF32,-6)))))))</f>
        <v>#NUM!</v>
      </c>
      <c r="AE32" s="48" t="e">
        <f>IF(R32&gt;0,R32,AF32)</f>
        <v>#NUM!</v>
      </c>
      <c r="AF32" s="3" t="e">
        <f>IF($T$66=SMALL($T$66:$V$66,COUNTIF($T$66:$V$66,"0")+1),T32,IF($U$66=SMALL($T$66:$V$66,COUNTIF($T$66:$V$66,"0")+1),U32,IF($V$66=SMALL($T$66:$V$66,COUNTIF($T$66:$V$66,"0")+1),V32,"")))</f>
        <v>#NUM!</v>
      </c>
    </row>
    <row r="33" spans="1:32" ht="15" customHeight="1">
      <c r="A33" s="52"/>
      <c r="B33" s="24"/>
      <c r="C33" s="25"/>
      <c r="D33" s="70"/>
      <c r="E33" s="71"/>
      <c r="F33" s="26"/>
      <c r="G33" s="27"/>
      <c r="H33" s="24"/>
      <c r="I33" s="59"/>
      <c r="J33" s="60"/>
      <c r="K33" s="61"/>
      <c r="L33" s="62" t="e">
        <f>IF(R34&gt;0,R33,IF(AF34&gt;0,CONCATENATE("見積"),IF(R34=0,"")))</f>
        <v>#NUM!</v>
      </c>
      <c r="M33" s="6"/>
      <c r="N33" s="33"/>
      <c r="O33" s="40"/>
      <c r="P33" s="38"/>
      <c r="Q33" s="36"/>
      <c r="R33" s="42"/>
      <c r="S33" s="51" t="str">
        <f>IF(COUNTIF(N33:R33,"*公表*"),"公表価格","")</f>
        <v/>
      </c>
      <c r="T33" s="8"/>
      <c r="U33" s="9"/>
      <c r="V33" s="10"/>
      <c r="W33" s="2"/>
      <c r="AE33" s="6" t="e">
        <f>IF(R34&gt;0,CONCATENATE("刊行物×",$N$4),IF(AF34&gt;0,CONCATENATE("見×",$W$4),IF(R34=0,"")))</f>
        <v>#NUM!</v>
      </c>
      <c r="AF33" s="6"/>
    </row>
    <row r="34" spans="1:32" ht="15" customHeight="1">
      <c r="A34" s="53">
        <f>ROUNDUP(MOD(ROW()-3,32)/2,0)</f>
        <v>16</v>
      </c>
      <c r="B34" s="28"/>
      <c r="C34" s="85" t="s">
        <v>1574</v>
      </c>
      <c r="D34" s="73"/>
      <c r="E34" s="74"/>
      <c r="F34" s="30"/>
      <c r="G34" s="31"/>
      <c r="H34" s="28"/>
      <c r="I34" s="66"/>
      <c r="J34" s="67"/>
      <c r="K34" s="68">
        <f>IF(K32=0,ROUNDDOWN(K32*1,0),IF(K32&lt;100,ROUNDDOWN(K32,0),IF(K32&lt;10000,ROUNDDOWN(K32,-1),IF(K32&lt;100000,ROUNDDOWN(K32,-2),IF(K32&lt;1000000,ROUNDDOWN(K32,-3),IF(K32&lt;10000000,ROUNDDOWN(K32,-4),IF(K32&lt;100000000,ROUNDDOWN(K32,-5),ROUNDDOWN(K32,-6))))))))</f>
        <v>3350</v>
      </c>
      <c r="L34" s="69"/>
      <c r="M34" s="7"/>
      <c r="N34" s="34"/>
      <c r="O34" s="39"/>
      <c r="P34" s="37"/>
      <c r="Q34" s="35"/>
      <c r="R34" s="109"/>
      <c r="S34" s="47">
        <f>IF(COUNTIF(R33,"*公表*"),
IF($O$4*R34&lt;100,ROUND($O$4*R34,0),
IF($O$4*R34&lt;10000,ROUND($O$4*R34,-1),
IF($O$4*R34&lt;100000,ROUND($O$4*R34,-2),
IF($O$4*R34&lt;1000000,ROUND($O$4*R34,-3),
IF($O$4*R34&lt;10000000,ROUND($O$4*R34,-4),
IF($O$4*R34&lt;100000000,ROUND($O$4*R34,-5))))))),
IF($N$4*R34&lt;100,ROUND($N$4*R34,0),
IF($N$4*R34&lt;10000,ROUND($N$4*R34,-1),
IF($N$4*R34&lt;100000,ROUND($N$4*R34,-2),
IF($N$4*R34&lt;1000000,ROUND($N$4*R34,-3),
IF($N$4*R34&lt;10000000,ROUND($N$4*R34,-4),
IF($N$4*R34&lt;100000000,ROUND($N$4*R34,-5),"")))))))</f>
        <v>0</v>
      </c>
      <c r="T34" s="14"/>
      <c r="U34" s="11"/>
      <c r="V34" s="12"/>
      <c r="W34" s="3" t="e">
        <f>IF($W$4*AF34&lt;100,ROUND($W$4*AF34,0),
IF($W$4*AF34&lt;10000,ROUND($W$4*AF34,-1),
IF($W$4*AF34&lt;100000,ROUND($W$4*AF34,-2),
IF($W$4*AF34&lt;1000000,ROUND($W$4*AF34,-3),
IF($W$4*AF34&lt;10000000,ROUND($W$4*AF34,-4),
IF($W$4*AF34&lt;100000000,ROUND($W$4*AF34,-5),
ROUND($W$4*AF34,-6)))))))</f>
        <v>#NUM!</v>
      </c>
      <c r="AE34" s="48" t="e">
        <f>IF(R34&gt;0,R34,AF34)</f>
        <v>#NUM!</v>
      </c>
      <c r="AF34" s="3" t="e">
        <f>IF($T$66=SMALL($T$66:$V$66,COUNTIF($T$66:$V$66,"0")+1),T34,IF($U$66=SMALL($T$66:$V$66,COUNTIF($T$66:$V$66,"0")+1),U34,IF($V$66=SMALL($T$66:$V$66,COUNTIF($T$66:$V$66,"0")+1),V34,"")))</f>
        <v>#NUM!</v>
      </c>
    </row>
    <row r="35" spans="1:32" ht="15" customHeight="1">
      <c r="A35" s="52"/>
      <c r="B35" s="24"/>
      <c r="C35" s="193">
        <f>C3+1</f>
        <v>2</v>
      </c>
      <c r="D35" s="82"/>
      <c r="E35" s="25"/>
      <c r="F35" s="26"/>
      <c r="G35" s="27"/>
      <c r="H35" s="24"/>
      <c r="I35" s="59"/>
      <c r="J35" s="60"/>
      <c r="K35" s="61"/>
      <c r="L35" s="62" t="e">
        <f>IF(R36&gt;0,R35,IF(AF36&gt;0,CONCATENATE("見積"),IF(R36=0,"")))</f>
        <v>#NUM!</v>
      </c>
      <c r="M35" s="6"/>
      <c r="N35" s="33"/>
      <c r="O35" s="40"/>
      <c r="P35" s="38"/>
      <c r="Q35" s="36"/>
      <c r="R35" s="42" t="str">
        <f>IF(COUNTIF(N35:Q35,"*P*"),"刊行物","")</f>
        <v/>
      </c>
      <c r="S35" s="51" t="str">
        <f>IF(COUNTIF(N35:R35,"*公表*"),"公表価格","")</f>
        <v/>
      </c>
      <c r="T35" s="8"/>
      <c r="U35" s="9"/>
      <c r="V35" s="10"/>
      <c r="W35" s="2"/>
      <c r="AE35" s="6" t="e">
        <f>IF(R36&gt;0,CONCATENATE("刊行物×",$N$4),IF(AF36&gt;0,CONCATENATE("見×",$W$4),IF(R36=0,"")))</f>
        <v>#NUM!</v>
      </c>
      <c r="AF35" s="6"/>
    </row>
    <row r="36" spans="1:32" ht="15" customHeight="1">
      <c r="A36" s="53">
        <f>ROUNDUP(MOD(ROW()-3,32)/2,0)</f>
        <v>1</v>
      </c>
      <c r="B36" s="28"/>
      <c r="C36" s="85" t="s">
        <v>1575</v>
      </c>
      <c r="D36" s="73"/>
      <c r="E36" s="74" t="s">
        <v>1576</v>
      </c>
      <c r="F36" s="30"/>
      <c r="G36" s="31"/>
      <c r="H36" s="28"/>
      <c r="I36" s="66"/>
      <c r="J36" s="67"/>
      <c r="K36" s="68"/>
      <c r="L36" s="69"/>
      <c r="M36" s="7"/>
      <c r="N36" s="34"/>
      <c r="O36" s="39"/>
      <c r="P36" s="37"/>
      <c r="Q36" s="35"/>
      <c r="R36" s="109"/>
      <c r="S36" s="47">
        <f>IF(COUNTIF(R35,"*公表*"),
IF($O$4*R36&lt;100,ROUND($O$4*R36,0),
IF($O$4*R36&lt;10000,ROUND($O$4*R36,-1),
IF($O$4*R36&lt;100000,ROUND($O$4*R36,-2),
IF($O$4*R36&lt;1000000,ROUND($O$4*R36,-3),
IF($O$4*R36&lt;10000000,ROUND($O$4*R36,-4),
IF($O$4*R36&lt;100000000,ROUND($O$4*R36,-5))))))),
IF($N$4*R36&lt;100,ROUND($N$4*R36,0),
IF($N$4*R36&lt;10000,ROUND($N$4*R36,-1),
IF($N$4*R36&lt;100000,ROUND($N$4*R36,-2),
IF($N$4*R36&lt;1000000,ROUND($N$4*R36,-3),
IF($N$4*R36&lt;10000000,ROUND($N$4*R36,-4),
IF($N$4*R36&lt;100000000,ROUND($N$4*R36,-5),"")))))))</f>
        <v>0</v>
      </c>
      <c r="T36" s="14"/>
      <c r="U36" s="11"/>
      <c r="V36" s="12"/>
      <c r="W36" s="3" t="e">
        <f>IF($W$4*AF36&lt;100,ROUND($W$4*AF36,0),
IF($W$4*AF36&lt;10000,ROUND($W$4*AF36,-1),
IF($W$4*AF36&lt;100000,ROUND($W$4*AF36,-2),
IF($W$4*AF36&lt;1000000,ROUND($W$4*AF36,-3),
IF($W$4*AF36&lt;10000000,ROUND($W$4*AF36,-4),
IF($W$4*AF36&lt;100000000,ROUND($W$4*AF36,-5),
ROUND($W$4*AF36,-6)))))))</f>
        <v>#NUM!</v>
      </c>
      <c r="AE36" s="48" t="e">
        <f>IF(R36&gt;0,R36,AF36)</f>
        <v>#NUM!</v>
      </c>
      <c r="AF36" s="3" t="e">
        <f>IF($T$66=SMALL($T$66:$V$66,COUNTIF($T$66:$V$66,"0")+1),T36,IF($U$66=SMALL($T$66:$V$66,COUNTIF($T$66:$V$66,"0")+1),U36,IF($V$66=SMALL($T$66:$V$66,COUNTIF($T$66:$V$66,"0")+1),V36,"")))</f>
        <v>#NUM!</v>
      </c>
    </row>
    <row r="37" spans="1:32" ht="15" customHeight="1">
      <c r="A37" s="52"/>
      <c r="B37" s="24"/>
      <c r="C37" s="25"/>
      <c r="D37" s="70"/>
      <c r="E37" s="71"/>
      <c r="F37" s="26"/>
      <c r="G37" s="27"/>
      <c r="H37" s="24"/>
      <c r="I37" s="59"/>
      <c r="J37" s="60"/>
      <c r="K37" s="61"/>
      <c r="L37" s="62" t="e">
        <f>IF(R38&gt;0,R37,IF(AF38&gt;0,CONCATENATE("見積"),IF(R38=0,"")))</f>
        <v>#NUM!</v>
      </c>
      <c r="M37" s="6"/>
      <c r="N37" s="33"/>
      <c r="O37" s="40"/>
      <c r="P37" s="38"/>
      <c r="Q37" s="36"/>
      <c r="R37" s="42" t="str">
        <f>IF(COUNTIF(N37:Q37,"*P*"),"刊行物","")</f>
        <v/>
      </c>
      <c r="S37" s="51" t="str">
        <f>IF(COUNTIF(N37:R37,"*公表*"),"公表価格","")</f>
        <v/>
      </c>
      <c r="T37" s="8"/>
      <c r="U37" s="9"/>
      <c r="V37" s="10"/>
      <c r="W37" s="2"/>
      <c r="AE37" s="6" t="e">
        <f>IF(R38&gt;0,CONCATENATE("刊行物×",$N$4),IF(AF38&gt;0,CONCATENATE("見×",$W$4),IF(R38=0,"")))</f>
        <v>#NUM!</v>
      </c>
      <c r="AF37" s="6"/>
    </row>
    <row r="38" spans="1:32" ht="15" customHeight="1">
      <c r="A38" s="53">
        <f>ROUNDUP(MOD(ROW()-3,32)/2,0)</f>
        <v>2</v>
      </c>
      <c r="B38" s="28"/>
      <c r="C38" s="72"/>
      <c r="D38" s="73"/>
      <c r="E38" s="74"/>
      <c r="F38" s="30"/>
      <c r="G38" s="31"/>
      <c r="H38" s="28"/>
      <c r="I38" s="66"/>
      <c r="J38" s="67"/>
      <c r="K38" s="68"/>
      <c r="L38" s="69"/>
      <c r="M38" s="7"/>
      <c r="N38" s="34"/>
      <c r="O38" s="39"/>
      <c r="P38" s="37"/>
      <c r="Q38" s="35"/>
      <c r="R38" s="109"/>
      <c r="S38" s="47">
        <f>IF(COUNTIF(R37,"*公表*"),
IF($O$4*R38&lt;100,ROUND($O$4*R38,0),
IF($O$4*R38&lt;10000,ROUND($O$4*R38,-1),
IF($O$4*R38&lt;100000,ROUND($O$4*R38,-2),
IF($O$4*R38&lt;1000000,ROUND($O$4*R38,-3),
IF($O$4*R38&lt;10000000,ROUND($O$4*R38,-4),
IF($O$4*R38&lt;100000000,ROUND($O$4*R38,-5))))))),
IF($N$4*R38&lt;100,ROUND($N$4*R38,0),
IF($N$4*R38&lt;10000,ROUND($N$4*R38,-1),
IF($N$4*R38&lt;100000,ROUND($N$4*R38,-2),
IF($N$4*R38&lt;1000000,ROUND($N$4*R38,-3),
IF($N$4*R38&lt;10000000,ROUND($N$4*R38,-4),
IF($N$4*R38&lt;100000000,ROUND($N$4*R38,-5),"")))))))</f>
        <v>0</v>
      </c>
      <c r="T38" s="14"/>
      <c r="U38" s="11"/>
      <c r="V38" s="12"/>
      <c r="W38" s="3" t="e">
        <f>IF($W$4*AF38&lt;100,ROUND($W$4*AF38,0),
IF($W$4*AF38&lt;10000,ROUND($W$4*AF38,-1),
IF($W$4*AF38&lt;100000,ROUND($W$4*AF38,-2),
IF($W$4*AF38&lt;1000000,ROUND($W$4*AF38,-3),
IF($W$4*AF38&lt;10000000,ROUND($W$4*AF38,-4),
IF($W$4*AF38&lt;100000000,ROUND($W$4*AF38,-5),
ROUND($W$4*AF38,-6)))))))</f>
        <v>#NUM!</v>
      </c>
      <c r="AE38" s="48" t="e">
        <f>IF(R38&gt;0,R38,AF38)</f>
        <v>#NUM!</v>
      </c>
      <c r="AF38" s="3" t="e">
        <f>IF($T$66=SMALL($T$66:$V$66,COUNTIF($T$66:$V$66,"0")+1),T38,IF($U$66=SMALL($T$66:$V$66,COUNTIF($T$66:$V$66,"0")+1),U38,IF($V$66=SMALL($T$66:$V$66,COUNTIF($T$66:$V$66,"0")+1),V38,"")))</f>
        <v>#NUM!</v>
      </c>
    </row>
    <row r="39" spans="1:32" ht="15" customHeight="1">
      <c r="A39" s="52"/>
      <c r="B39" s="24"/>
      <c r="C39" s="25"/>
      <c r="D39" s="70"/>
      <c r="E39" s="71"/>
      <c r="F39" s="26"/>
      <c r="G39" s="27"/>
      <c r="H39" s="24"/>
      <c r="I39" s="59"/>
      <c r="J39" s="60"/>
      <c r="K39" s="61"/>
      <c r="L39" s="62" t="str">
        <f>IF(R40&gt;0,R39,IF(AF40&gt;0,CONCATENATE("見積"),IF(R40=0,"")))</f>
        <v>刊行物</v>
      </c>
      <c r="M39" s="6"/>
      <c r="N39" s="195" t="s">
        <v>1577</v>
      </c>
      <c r="O39" s="196" t="s">
        <v>1578</v>
      </c>
      <c r="P39" s="38"/>
      <c r="Q39" s="36"/>
      <c r="R39" s="42" t="str">
        <f>IF(COUNTIF(N39:Q39,"*P*"),"刊行物","")</f>
        <v>刊行物</v>
      </c>
      <c r="S39" s="51" t="str">
        <f>IF(COUNTIF(N39:R39,"*公表*"),"公表価格","")</f>
        <v/>
      </c>
      <c r="T39" s="8"/>
      <c r="U39" s="9"/>
      <c r="V39" s="10"/>
      <c r="W39" s="2"/>
      <c r="AE39" s="6" t="str">
        <f>IF(R40&gt;0,CONCATENATE("刊行物×",$N$4),IF(AF40&gt;0,CONCATENATE("見×",$W$4),IF(R40=0,"")))</f>
        <v>刊行物×1</v>
      </c>
      <c r="AF39" s="6"/>
    </row>
    <row r="40" spans="1:32" ht="15" customHeight="1">
      <c r="A40" s="53">
        <f>ROUNDUP(MOD(ROW()-3,32)/2,0)</f>
        <v>3</v>
      </c>
      <c r="B40" s="28"/>
      <c r="C40" s="72" t="s">
        <v>1579</v>
      </c>
      <c r="D40" s="73"/>
      <c r="E40" s="74"/>
      <c r="F40" s="30"/>
      <c r="G40" s="31"/>
      <c r="H40" s="28" t="s">
        <v>1580</v>
      </c>
      <c r="I40" s="66">
        <v>1</v>
      </c>
      <c r="J40" s="67">
        <f>IF(S40&gt;0,S40,IF(ISERROR(W40),"",W40))</f>
        <v>20800</v>
      </c>
      <c r="K40" s="68">
        <f>IF(J40="",0,INT($I40*$J40))</f>
        <v>20800</v>
      </c>
      <c r="L40" s="69"/>
      <c r="M40" s="7"/>
      <c r="N40" s="197">
        <v>20800</v>
      </c>
      <c r="O40" s="198">
        <v>20800</v>
      </c>
      <c r="P40" s="37"/>
      <c r="Q40" s="35"/>
      <c r="R40" s="109">
        <f>AVERAGE(N40:Q40)</f>
        <v>20800</v>
      </c>
      <c r="S40" s="47">
        <f>IF(COUNTIF(R39,"*公表*"),
IF($O$4*R40&lt;100,ROUND($O$4*R40,0),
IF($O$4*R40&lt;10000,ROUND($O$4*R40,-1),
IF($O$4*R40&lt;100000,ROUND($O$4*R40,-2),
IF($O$4*R40&lt;1000000,ROUND($O$4*R40,-3),
IF($O$4*R40&lt;10000000,ROUND($O$4*R40,-4),
IF($O$4*R40&lt;100000000,ROUND($O$4*R40,-5))))))),
IF($N$4*R40&lt;100,ROUND($N$4*R40,0),
IF($N$4*R40&lt;10000,ROUND($N$4*R40,-1),
IF($N$4*R40&lt;100000,ROUND($N$4*R40,-2),
IF($N$4*R40&lt;1000000,ROUND($N$4*R40,-3),
IF($N$4*R40&lt;10000000,ROUND($N$4*R40,-4),
IF($N$4*R40&lt;100000000,ROUND($N$4*R40,-5),"")))))))</f>
        <v>20800</v>
      </c>
      <c r="T40" s="14"/>
      <c r="U40" s="11"/>
      <c r="V40" s="12"/>
      <c r="W40" s="3" t="e">
        <f>IF($W$4*AF40&lt;100,ROUND($W$4*AF40,0),
IF($W$4*AF40&lt;10000,ROUND($W$4*AF40,-1),
IF($W$4*AF40&lt;100000,ROUND($W$4*AF40,-2),
IF($W$4*AF40&lt;1000000,ROUND($W$4*AF40,-3),
IF($W$4*AF40&lt;10000000,ROUND($W$4*AF40,-4),
IF($W$4*AF40&lt;100000000,ROUND($W$4*AF40,-5),
ROUND($W$4*AF40,-6)))))))</f>
        <v>#NUM!</v>
      </c>
      <c r="AE40" s="48">
        <f>IF(R40&gt;0,R40,AF40)</f>
        <v>20800</v>
      </c>
      <c r="AF40" s="3" t="e">
        <f>IF($T$66=SMALL($T$66:$V$66,COUNTIF($T$66:$V$66,"0")+1),T40,IF($U$66=SMALL($T$66:$V$66,COUNTIF($T$66:$V$66,"0")+1),U40,IF($V$66=SMALL($T$66:$V$66,COUNTIF($T$66:$V$66,"0")+1),V40,"")))</f>
        <v>#NUM!</v>
      </c>
    </row>
    <row r="41" spans="1:32" ht="15" customHeight="1">
      <c r="A41" s="52"/>
      <c r="B41" s="24"/>
      <c r="C41" s="25"/>
      <c r="D41" s="70"/>
      <c r="E41" s="71"/>
      <c r="F41" s="26"/>
      <c r="G41" s="27"/>
      <c r="H41" s="24"/>
      <c r="I41" s="59"/>
      <c r="J41" s="60"/>
      <c r="K41" s="61"/>
      <c r="L41" s="62" t="str">
        <f>IF(R42&gt;0,R41,IF(AF42&gt;0,CONCATENATE("見積"),IF(R42=0,"")))</f>
        <v>刊行物</v>
      </c>
      <c r="M41" s="6"/>
      <c r="N41" s="195" t="s">
        <v>1581</v>
      </c>
      <c r="O41" s="196" t="s">
        <v>1582</v>
      </c>
      <c r="P41" s="38"/>
      <c r="Q41" s="36"/>
      <c r="R41" s="42" t="str">
        <f>IF(COUNTIF(N41:Q41,"*P*"),"刊行物","")</f>
        <v>刊行物</v>
      </c>
      <c r="S41" s="51" t="str">
        <f>IF(COUNTIF(N41:R41,"*公表*"),"公表価格","")</f>
        <v/>
      </c>
      <c r="T41" s="8"/>
      <c r="U41" s="9"/>
      <c r="V41" s="10"/>
      <c r="W41" s="2"/>
      <c r="AE41" s="6" t="str">
        <f>IF(R42&gt;0,CONCATENATE("刊行物×",$N$4),IF(AF42&gt;0,CONCATENATE("見×",$W$4),IF(R42=0,"")))</f>
        <v>刊行物×1</v>
      </c>
      <c r="AF41" s="6"/>
    </row>
    <row r="42" spans="1:32" ht="15" customHeight="1">
      <c r="A42" s="53">
        <f>ROUNDUP(MOD(ROW()-3,32)/2,0)</f>
        <v>4</v>
      </c>
      <c r="B42" s="28"/>
      <c r="C42" s="72" t="s">
        <v>1583</v>
      </c>
      <c r="D42" s="73"/>
      <c r="E42" s="74"/>
      <c r="F42" s="30"/>
      <c r="G42" s="31"/>
      <c r="H42" s="28" t="s">
        <v>1584</v>
      </c>
      <c r="I42" s="66">
        <v>72</v>
      </c>
      <c r="J42" s="67">
        <f>IF(S42&gt;0,S42,IF(ISERROR(W42),"",W42))</f>
        <v>110</v>
      </c>
      <c r="K42" s="68">
        <f>IF(J42="",0,INT($I42*$J42))</f>
        <v>7920</v>
      </c>
      <c r="L42" s="69"/>
      <c r="M42" s="7"/>
      <c r="N42" s="197">
        <v>115</v>
      </c>
      <c r="O42" s="198">
        <v>114</v>
      </c>
      <c r="P42" s="37"/>
      <c r="Q42" s="35"/>
      <c r="R42" s="109">
        <f>AVERAGE(N42:Q42)</f>
        <v>114.5</v>
      </c>
      <c r="S42" s="47">
        <f>IF(COUNTIF(R41,"*公表*"),
IF($O$4*R42&lt;100,ROUND($O$4*R42,0),
IF($O$4*R42&lt;10000,ROUND($O$4*R42,-1),
IF($O$4*R42&lt;100000,ROUND($O$4*R42,-2),
IF($O$4*R42&lt;1000000,ROUND($O$4*R42,-3),
IF($O$4*R42&lt;10000000,ROUND($O$4*R42,-4),
IF($O$4*R42&lt;100000000,ROUND($O$4*R42,-5))))))),
IF($N$4*R42&lt;100,ROUND($N$4*R42,0),
IF($N$4*R42&lt;10000,ROUND($N$4*R42,-1),
IF($N$4*R42&lt;100000,ROUND($N$4*R42,-2),
IF($N$4*R42&lt;1000000,ROUND($N$4*R42,-3),
IF($N$4*R42&lt;10000000,ROUND($N$4*R42,-4),
IF($N$4*R42&lt;100000000,ROUND($N$4*R42,-5),"")))))))</f>
        <v>110</v>
      </c>
      <c r="T42" s="14"/>
      <c r="U42" s="11"/>
      <c r="V42" s="12"/>
      <c r="W42" s="3" t="e">
        <f>IF($W$4*AF42&lt;100,ROUND($W$4*AF42,0),
IF($W$4*AF42&lt;10000,ROUND($W$4*AF42,-1),
IF($W$4*AF42&lt;100000,ROUND($W$4*AF42,-2),
IF($W$4*AF42&lt;1000000,ROUND($W$4*AF42,-3),
IF($W$4*AF42&lt;10000000,ROUND($W$4*AF42,-4),
IF($W$4*AF42&lt;100000000,ROUND($W$4*AF42,-5),
ROUND($W$4*AF42,-6)))))))</f>
        <v>#NUM!</v>
      </c>
      <c r="AE42" s="48">
        <f>IF(R42&gt;0,R42,AF42)</f>
        <v>114.5</v>
      </c>
      <c r="AF42" s="3" t="e">
        <f>IF($T$66=SMALL($T$66:$V$66,COUNTIF($T$66:$V$66,"0")+1),T42,IF($U$66=SMALL($T$66:$V$66,COUNTIF($T$66:$V$66,"0")+1),U42,IF($V$66=SMALL($T$66:$V$66,COUNTIF($T$66:$V$66,"0")+1),V42,"")))</f>
        <v>#NUM!</v>
      </c>
    </row>
    <row r="43" spans="1:32" ht="15" customHeight="1">
      <c r="A43" s="52"/>
      <c r="B43" s="24"/>
      <c r="C43" s="25"/>
      <c r="D43" s="70"/>
      <c r="E43" s="71"/>
      <c r="F43" s="26"/>
      <c r="G43" s="27"/>
      <c r="H43" s="24"/>
      <c r="I43" s="59"/>
      <c r="J43" s="60"/>
      <c r="K43" s="61"/>
      <c r="L43" s="62" t="str">
        <f>IF(R44&gt;0,R43,IF(AF44&gt;0,CONCATENATE("見積"),IF(R44=0,"")))</f>
        <v/>
      </c>
      <c r="M43" s="6"/>
      <c r="N43" s="195" t="s">
        <v>1585</v>
      </c>
      <c r="O43" s="196"/>
      <c r="P43" s="38"/>
      <c r="Q43" s="36"/>
      <c r="R43" s="42" t="str">
        <f>IF(COUNTIF(N43:Q43,"*P*"),"刊行物","")</f>
        <v/>
      </c>
      <c r="S43" s="51" t="str">
        <f>IF(COUNTIF(N43:R43,"*公表*"),"公表価格","")</f>
        <v/>
      </c>
      <c r="T43" s="8"/>
      <c r="U43" s="9"/>
      <c r="V43" s="10"/>
      <c r="W43" s="2"/>
      <c r="AE43" s="6" t="str">
        <f>IF(R44&gt;0,CONCATENATE("刊行物×",$N$4),IF(AF44&gt;0,CONCATENATE("見×",$W$4),IF(R44=0,"")))</f>
        <v>刊行物×1</v>
      </c>
      <c r="AF43" s="6"/>
    </row>
    <row r="44" spans="1:32" ht="15" customHeight="1">
      <c r="A44" s="53">
        <f>ROUNDUP(MOD(ROW()-3,32)/2,0)</f>
        <v>5</v>
      </c>
      <c r="B44" s="28"/>
      <c r="C44" s="72" t="s">
        <v>1586</v>
      </c>
      <c r="D44" s="73"/>
      <c r="E44" s="74" t="s">
        <v>1587</v>
      </c>
      <c r="F44" s="30"/>
      <c r="G44" s="31"/>
      <c r="H44" s="28" t="s">
        <v>1588</v>
      </c>
      <c r="I44" s="116">
        <v>1.27</v>
      </c>
      <c r="J44" s="67">
        <f>IF(S44&gt;0,S44,IF(ISERROR(W44),"",W44))</f>
        <v>15900</v>
      </c>
      <c r="K44" s="68">
        <f>IF(J44="",0,INT($I44*$J44))</f>
        <v>20193</v>
      </c>
      <c r="L44" s="69"/>
      <c r="M44" s="7"/>
      <c r="N44" s="197">
        <v>15900</v>
      </c>
      <c r="O44" s="198"/>
      <c r="P44" s="37"/>
      <c r="Q44" s="35"/>
      <c r="R44" s="109">
        <f>AVERAGE(N44:Q44)</f>
        <v>15900</v>
      </c>
      <c r="S44" s="47">
        <f>IF(COUNTIF(R43,"*公表*"),
IF($O$4*R44&lt;100,ROUND($O$4*R44,0),
IF($O$4*R44&lt;10000,ROUND($O$4*R44,-1),
IF($O$4*R44&lt;100000,ROUND($O$4*R44,-2),
IF($O$4*R44&lt;1000000,ROUND($O$4*R44,-3),
IF($O$4*R44&lt;10000000,ROUND($O$4*R44,-4),
IF($O$4*R44&lt;100000000,ROUND($O$4*R44,-5))))))),
IF($N$4*R44&lt;100,ROUND($N$4*R44,0),
IF($N$4*R44&lt;10000,ROUND($N$4*R44,-1),
IF($N$4*R44&lt;100000,ROUND($N$4*R44,-2),
IF($N$4*R44&lt;1000000,ROUND($N$4*R44,-3),
IF($N$4*R44&lt;10000000,ROUND($N$4*R44,-4),
IF($N$4*R44&lt;100000000,ROUND($N$4*R44,-5),"")))))))</f>
        <v>15900</v>
      </c>
      <c r="T44" s="14"/>
      <c r="U44" s="11"/>
      <c r="V44" s="12"/>
      <c r="W44" s="3" t="e">
        <f>IF($W$4*AF44&lt;100,ROUND($W$4*AF44,0),
IF($W$4*AF44&lt;10000,ROUND($W$4*AF44,-1),
IF($W$4*AF44&lt;100000,ROUND($W$4*AF44,-2),
IF($W$4*AF44&lt;1000000,ROUND($W$4*AF44,-3),
IF($W$4*AF44&lt;10000000,ROUND($W$4*AF44,-4),
IF($W$4*AF44&lt;100000000,ROUND($W$4*AF44,-5),
ROUND($W$4*AF44,-6)))))))</f>
        <v>#NUM!</v>
      </c>
      <c r="AE44" s="48">
        <f>IF(R44&gt;0,R44,AF44)</f>
        <v>15900</v>
      </c>
      <c r="AF44" s="3" t="e">
        <f>IF($T$66=SMALL($T$66:$V$66,COUNTIF($T$66:$V$66,"0")+1),T44,IF($U$66=SMALL($T$66:$V$66,COUNTIF($T$66:$V$66,"0")+1),U44,IF($V$66=SMALL($T$66:$V$66,COUNTIF($T$66:$V$66,"0")+1),V44,"")))</f>
        <v>#NUM!</v>
      </c>
    </row>
    <row r="45" spans="1:32" ht="15" customHeight="1">
      <c r="A45" s="52"/>
      <c r="B45" s="24"/>
      <c r="C45" s="25"/>
      <c r="D45" s="70"/>
      <c r="E45" s="71"/>
      <c r="F45" s="26"/>
      <c r="G45" s="27"/>
      <c r="H45" s="24"/>
      <c r="I45" s="59"/>
      <c r="J45" s="60"/>
      <c r="K45" s="61"/>
      <c r="L45" s="62" t="str">
        <f>IF(R46&gt;0,R45,IF(AF46&gt;0,CONCATENATE("見積"),IF(R46=0,"")))</f>
        <v/>
      </c>
      <c r="M45" s="6"/>
      <c r="N45" s="195" t="s">
        <v>1585</v>
      </c>
      <c r="O45" s="196"/>
      <c r="P45" s="38"/>
      <c r="Q45" s="36"/>
      <c r="R45" s="42" t="str">
        <f>IF(COUNTIF(N45:Q45,"*P*"),"刊行物","")</f>
        <v/>
      </c>
      <c r="S45" s="51" t="str">
        <f>IF(COUNTIF(N45:R45,"*公表*"),"公表価格","")</f>
        <v/>
      </c>
      <c r="T45" s="8"/>
      <c r="U45" s="9"/>
      <c r="V45" s="10"/>
      <c r="W45" s="2"/>
      <c r="AE45" s="6" t="str">
        <f>IF(R46&gt;0,CONCATENATE("刊行物×",$N$4),IF(AF46&gt;0,CONCATENATE("見×",$W$4),IF(R46=0,"")))</f>
        <v>刊行物×1</v>
      </c>
      <c r="AF45" s="6"/>
    </row>
    <row r="46" spans="1:32" ht="15" customHeight="1">
      <c r="A46" s="53">
        <f>ROUNDUP(MOD(ROW()-3,32)/2,0)</f>
        <v>6</v>
      </c>
      <c r="B46" s="28"/>
      <c r="C46" s="72" t="s">
        <v>1589</v>
      </c>
      <c r="D46" s="73"/>
      <c r="E46" s="74"/>
      <c r="F46" s="30"/>
      <c r="G46" s="31"/>
      <c r="H46" s="28" t="s">
        <v>1588</v>
      </c>
      <c r="I46" s="116">
        <v>1.27</v>
      </c>
      <c r="J46" s="67">
        <f>IF(S46&gt;0,S46,IF(ISERROR(W46),"",W46))</f>
        <v>840</v>
      </c>
      <c r="K46" s="68">
        <f>IF(J46="",0,INT($I46*$J46))</f>
        <v>1066</v>
      </c>
      <c r="L46" s="69"/>
      <c r="M46" s="7"/>
      <c r="N46" s="197">
        <v>840</v>
      </c>
      <c r="O46" s="198"/>
      <c r="P46" s="37"/>
      <c r="Q46" s="35"/>
      <c r="R46" s="109">
        <f>AVERAGE(N46:Q46)</f>
        <v>840</v>
      </c>
      <c r="S46" s="47">
        <f>IF(COUNTIF(R45,"*公表*"),
IF($O$4*R46&lt;100,ROUND($O$4*R46,0),
IF($O$4*R46&lt;10000,ROUND($O$4*R46,-1),
IF($O$4*R46&lt;100000,ROUND($O$4*R46,-2),
IF($O$4*R46&lt;1000000,ROUND($O$4*R46,-3),
IF($O$4*R46&lt;10000000,ROUND($O$4*R46,-4),
IF($O$4*R46&lt;100000000,ROUND($O$4*R46,-5))))))),
IF($N$4*R46&lt;100,ROUND($N$4*R46,0),
IF($N$4*R46&lt;10000,ROUND($N$4*R46,-1),
IF($N$4*R46&lt;100000,ROUND($N$4*R46,-2),
IF($N$4*R46&lt;1000000,ROUND($N$4*R46,-3),
IF($N$4*R46&lt;10000000,ROUND($N$4*R46,-4),
IF($N$4*R46&lt;100000000,ROUND($N$4*R46,-5),"")))))))</f>
        <v>840</v>
      </c>
      <c r="T46" s="14"/>
      <c r="U46" s="11"/>
      <c r="V46" s="12"/>
      <c r="W46" s="3" t="e">
        <f>IF($W$4*AF46&lt;100,ROUND($W$4*AF46,0),
IF($W$4*AF46&lt;10000,ROUND($W$4*AF46,-1),
IF($W$4*AF46&lt;100000,ROUND($W$4*AF46,-2),
IF($W$4*AF46&lt;1000000,ROUND($W$4*AF46,-3),
IF($W$4*AF46&lt;10000000,ROUND($W$4*AF46,-4),
IF($W$4*AF46&lt;100000000,ROUND($W$4*AF46,-5),
ROUND($W$4*AF46,-6)))))))</f>
        <v>#NUM!</v>
      </c>
      <c r="AE46" s="48">
        <f>IF(R46&gt;0,R46,AF46)</f>
        <v>840</v>
      </c>
      <c r="AF46" s="3" t="e">
        <f>IF($T$66=SMALL($T$66:$V$66,COUNTIF($T$66:$V$66,"0")+1),T46,IF($U$66=SMALL($T$66:$V$66,COUNTIF($T$66:$V$66,"0")+1),U46,IF($V$66=SMALL($T$66:$V$66,COUNTIF($T$66:$V$66,"0")+1),V46,"")))</f>
        <v>#NUM!</v>
      </c>
    </row>
    <row r="47" spans="1:32" ht="15" customHeight="1">
      <c r="A47" s="52"/>
      <c r="B47" s="24"/>
      <c r="C47" s="25"/>
      <c r="D47" s="70"/>
      <c r="E47" s="71"/>
      <c r="F47" s="26"/>
      <c r="G47" s="27"/>
      <c r="H47" s="24"/>
      <c r="I47" s="59"/>
      <c r="J47" s="60"/>
      <c r="K47" s="61"/>
      <c r="L47" s="62" t="e">
        <f>IF(R48&gt;0,R47,IF(AF48&gt;0,CONCATENATE("見積"),IF(R48=0,"")))</f>
        <v>#NUM!</v>
      </c>
      <c r="M47" s="6"/>
      <c r="N47" s="195"/>
      <c r="O47" s="196"/>
      <c r="P47" s="38"/>
      <c r="Q47" s="36"/>
      <c r="R47" s="42" t="str">
        <f>IF(COUNTIF(N47:Q47,"*P*"),"刊行物","")</f>
        <v/>
      </c>
      <c r="S47" s="51" t="str">
        <f>IF(COUNTIF(N47:R47,"*公表*"),"公表価格","")</f>
        <v/>
      </c>
      <c r="T47" s="8"/>
      <c r="U47" s="9"/>
      <c r="V47" s="10"/>
      <c r="W47" s="2"/>
      <c r="AE47" s="6" t="e">
        <f>IF(R48&gt;0,CONCATENATE("刊行物×",$N$4),IF(AF48&gt;0,CONCATENATE("見×",$W$4),IF(R48=0,"")))</f>
        <v>#NUM!</v>
      </c>
      <c r="AF47" s="6"/>
    </row>
    <row r="48" spans="1:32" ht="15" customHeight="1">
      <c r="A48" s="53">
        <f>ROUNDUP(MOD(ROW()-3,32)/2,0)</f>
        <v>7</v>
      </c>
      <c r="B48" s="28"/>
      <c r="C48" s="72" t="s">
        <v>1590</v>
      </c>
      <c r="D48" s="73"/>
      <c r="E48" s="199">
        <v>16</v>
      </c>
      <c r="F48" s="30"/>
      <c r="G48" s="31"/>
      <c r="H48" s="28" t="s">
        <v>10</v>
      </c>
      <c r="I48" s="66">
        <v>1</v>
      </c>
      <c r="J48" s="67"/>
      <c r="K48" s="68">
        <f>SUM(K39:K40)*(E48/100)</f>
        <v>3328</v>
      </c>
      <c r="L48" s="200" t="str">
        <f>IF(SUM(K39:K40)&gt;0,CONCATENATE(FIXED(SUM(K39:K40),0,FALSE),"x",E48,"%",""))</f>
        <v>20,800x16%</v>
      </c>
      <c r="M48" s="7"/>
      <c r="N48" s="197"/>
      <c r="O48" s="198"/>
      <c r="P48" s="37"/>
      <c r="Q48" s="35"/>
      <c r="R48" s="109"/>
      <c r="S48" s="47">
        <f>IF(COUNTIF(R47,"*公表*"),
IF($O$4*R48&lt;100,ROUND($O$4*R48,0),
IF($O$4*R48&lt;10000,ROUND($O$4*R48,-1),
IF($O$4*R48&lt;100000,ROUND($O$4*R48,-2),
IF($O$4*R48&lt;1000000,ROUND($O$4*R48,-3),
IF($O$4*R48&lt;10000000,ROUND($O$4*R48,-4),
IF($O$4*R48&lt;100000000,ROUND($O$4*R48,-5))))))),
IF($N$4*R48&lt;100,ROUND($N$4*R48,0),
IF($N$4*R48&lt;10000,ROUND($N$4*R48,-1),
IF($N$4*R48&lt;100000,ROUND($N$4*R48,-2),
IF($N$4*R48&lt;1000000,ROUND($N$4*R48,-3),
IF($N$4*R48&lt;10000000,ROUND($N$4*R48,-4),
IF($N$4*R48&lt;100000000,ROUND($N$4*R48,-5),"")))))))</f>
        <v>0</v>
      </c>
      <c r="T48" s="14"/>
      <c r="U48" s="11"/>
      <c r="V48" s="12"/>
      <c r="W48" s="3" t="e">
        <f>IF($W$4*AF48&lt;100,ROUND($W$4*AF48,0),
IF($W$4*AF48&lt;10000,ROUND($W$4*AF48,-1),
IF($W$4*AF48&lt;100000,ROUND($W$4*AF48,-2),
IF($W$4*AF48&lt;1000000,ROUND($W$4*AF48,-3),
IF($W$4*AF48&lt;10000000,ROUND($W$4*AF48,-4),
IF($W$4*AF48&lt;100000000,ROUND($W$4*AF48,-5),
ROUND($W$4*AF48,-6)))))))</f>
        <v>#NUM!</v>
      </c>
      <c r="AE48" s="48" t="e">
        <f>IF(R48&gt;0,R48,AF48)</f>
        <v>#NUM!</v>
      </c>
      <c r="AF48" s="3" t="e">
        <f>IF($T$66=SMALL($T$66:$V$66,COUNTIF($T$66:$V$66,"0")+1),T48,IF($U$66=SMALL($T$66:$V$66,COUNTIF($T$66:$V$66,"0")+1),U48,IF($V$66=SMALL($T$66:$V$66,COUNTIF($T$66:$V$66,"0")+1),V48,"")))</f>
        <v>#NUM!</v>
      </c>
    </row>
    <row r="49" spans="1:32" ht="15" customHeight="1">
      <c r="A49" s="52"/>
      <c r="B49" s="24"/>
      <c r="C49" s="25"/>
      <c r="D49" s="82"/>
      <c r="E49" s="25"/>
      <c r="F49" s="26"/>
      <c r="G49" s="27"/>
      <c r="H49" s="24"/>
      <c r="I49" s="59"/>
      <c r="J49" s="60"/>
      <c r="K49" s="61"/>
      <c r="L49" s="62" t="e">
        <f>IF(R50&gt;0,R49,IF(AF50&gt;0,CONCATENATE("見積"),IF(R50=0,"")))</f>
        <v>#NUM!</v>
      </c>
      <c r="M49" s="6"/>
      <c r="N49" s="33"/>
      <c r="O49" s="40"/>
      <c r="P49" s="38"/>
      <c r="Q49" s="36"/>
      <c r="R49" s="42"/>
      <c r="S49" s="51" t="str">
        <f>IF(COUNTIF(N49:R49,"*公表*"),"公表価格","")</f>
        <v/>
      </c>
      <c r="T49" s="8"/>
      <c r="U49" s="9"/>
      <c r="V49" s="10"/>
      <c r="W49" s="2"/>
      <c r="AE49" s="6" t="e">
        <f>IF(R50&gt;0,CONCATENATE("刊行物×",$N$4),IF(AF50&gt;0,CONCATENATE("見×",$W$4),IF(R50=0,"")))</f>
        <v>#NUM!</v>
      </c>
      <c r="AF49" s="6"/>
    </row>
    <row r="50" spans="1:32" ht="15" customHeight="1">
      <c r="A50" s="53">
        <f>ROUNDUP(MOD(ROW()-3,32)/2,0)</f>
        <v>8</v>
      </c>
      <c r="B50" s="28"/>
      <c r="C50" s="72"/>
      <c r="D50" s="83"/>
      <c r="E50" s="29"/>
      <c r="F50" s="30"/>
      <c r="G50" s="31"/>
      <c r="H50" s="28"/>
      <c r="I50" s="66"/>
      <c r="J50" s="67"/>
      <c r="K50" s="68"/>
      <c r="L50" s="69"/>
      <c r="M50" s="7"/>
      <c r="N50" s="34"/>
      <c r="O50" s="39"/>
      <c r="P50" s="37"/>
      <c r="Q50" s="35"/>
      <c r="R50" s="109"/>
      <c r="S50" s="47">
        <f>IF(COUNTIF(R49,"*公表*"),
IF($O$4*R50&lt;100,ROUND($O$4*R50,0),
IF($O$4*R50&lt;10000,ROUND($O$4*R50,-1),
IF($O$4*R50&lt;100000,ROUND($O$4*R50,-2),
IF($O$4*R50&lt;1000000,ROUND($O$4*R50,-3),
IF($O$4*R50&lt;10000000,ROUND($O$4*R50,-4),
IF($O$4*R50&lt;100000000,ROUND($O$4*R50,-5))))))),
IF($N$4*R50&lt;100,ROUND($N$4*R50,0),
IF($N$4*R50&lt;10000,ROUND($N$4*R50,-1),
IF($N$4*R50&lt;100000,ROUND($N$4*R50,-2),
IF($N$4*R50&lt;1000000,ROUND($N$4*R50,-3),
IF($N$4*R50&lt;10000000,ROUND($N$4*R50,-4),
IF($N$4*R50&lt;100000000,ROUND($N$4*R50,-5),"")))))))</f>
        <v>0</v>
      </c>
      <c r="T50" s="14"/>
      <c r="U50" s="11"/>
      <c r="V50" s="12"/>
      <c r="W50" s="3" t="e">
        <f>IF($W$4*AF50&lt;100,ROUND($W$4*AF50,0),
IF($W$4*AF50&lt;10000,ROUND($W$4*AF50,-1),
IF($W$4*AF50&lt;100000,ROUND($W$4*AF50,-2),
IF($W$4*AF50&lt;1000000,ROUND($W$4*AF50,-3),
IF($W$4*AF50&lt;10000000,ROUND($W$4*AF50,-4),
IF($W$4*AF50&lt;100000000,ROUND($W$4*AF50,-5),
ROUND($W$4*AF50,-6)))))))</f>
        <v>#NUM!</v>
      </c>
      <c r="AE50" s="48" t="e">
        <f>IF(R50&gt;0,R50,AF50)</f>
        <v>#NUM!</v>
      </c>
      <c r="AF50" s="3" t="e">
        <f>IF($T$66=SMALL($T$66:$V$66,COUNTIF($T$66:$V$66,"0")+1),T50,IF($U$66=SMALL($T$66:$V$66,COUNTIF($T$66:$V$66,"0")+1),U50,IF($V$66=SMALL($T$66:$V$66,COUNTIF($T$66:$V$66,"0")+1),V50,"")))</f>
        <v>#NUM!</v>
      </c>
    </row>
    <row r="51" spans="1:32" ht="15" customHeight="1">
      <c r="A51" s="52"/>
      <c r="B51" s="24"/>
      <c r="C51" s="25"/>
      <c r="D51" s="82"/>
      <c r="E51" s="25"/>
      <c r="F51" s="26"/>
      <c r="G51" s="27"/>
      <c r="H51" s="24"/>
      <c r="I51" s="59"/>
      <c r="J51" s="60"/>
      <c r="K51" s="61"/>
      <c r="L51" s="62" t="e">
        <f>IF(R52&gt;0,R51,IF(AF52&gt;0,CONCATENATE("見積"),IF(R52=0,"")))</f>
        <v>#NUM!</v>
      </c>
      <c r="M51" s="6"/>
      <c r="N51" s="33"/>
      <c r="O51" s="40"/>
      <c r="P51" s="38"/>
      <c r="Q51" s="36"/>
      <c r="R51" s="42"/>
      <c r="S51" s="51" t="str">
        <f>IF(COUNTIF(N51:R51,"*公表*"),"公表価格","")</f>
        <v/>
      </c>
      <c r="T51" s="8"/>
      <c r="U51" s="9"/>
      <c r="V51" s="10"/>
      <c r="W51" s="2"/>
      <c r="AE51" s="6" t="e">
        <f>IF(R52&gt;0,CONCATENATE("刊行物×",$N$4),IF(AF52&gt;0,CONCATENATE("見×",$W$4),IF(R52=0,"")))</f>
        <v>#NUM!</v>
      </c>
      <c r="AF51" s="6"/>
    </row>
    <row r="52" spans="1:32" ht="15" customHeight="1">
      <c r="A52" s="53">
        <f>ROUNDUP(MOD(ROW()-3,32)/2,0)</f>
        <v>9</v>
      </c>
      <c r="B52" s="28"/>
      <c r="C52" s="72"/>
      <c r="D52" s="83"/>
      <c r="E52" s="29"/>
      <c r="F52" s="30"/>
      <c r="G52" s="31"/>
      <c r="H52" s="28"/>
      <c r="I52" s="66"/>
      <c r="J52" s="67"/>
      <c r="K52" s="68"/>
      <c r="L52" s="69"/>
      <c r="M52" s="7"/>
      <c r="N52" s="34"/>
      <c r="O52" s="39"/>
      <c r="P52" s="37"/>
      <c r="Q52" s="35"/>
      <c r="R52" s="109"/>
      <c r="S52" s="47">
        <f>IF(COUNTIF(R51,"*公表*"),
IF($O$4*R52&lt;100,ROUND($O$4*R52,0),
IF($O$4*R52&lt;10000,ROUND($O$4*R52,-1),
IF($O$4*R52&lt;100000,ROUND($O$4*R52,-2),
IF($O$4*R52&lt;1000000,ROUND($O$4*R52,-3),
IF($O$4*R52&lt;10000000,ROUND($O$4*R52,-4),
IF($O$4*R52&lt;100000000,ROUND($O$4*R52,-5))))))),
IF($N$4*R52&lt;100,ROUND($N$4*R52,0),
IF($N$4*R52&lt;10000,ROUND($N$4*R52,-1),
IF($N$4*R52&lt;100000,ROUND($N$4*R52,-2),
IF($N$4*R52&lt;1000000,ROUND($N$4*R52,-3),
IF($N$4*R52&lt;10000000,ROUND($N$4*R52,-4),
IF($N$4*R52&lt;100000000,ROUND($N$4*R52,-5),"")))))))</f>
        <v>0</v>
      </c>
      <c r="T52" s="14"/>
      <c r="U52" s="11"/>
      <c r="V52" s="12"/>
      <c r="W52" s="3" t="e">
        <f>IF($W$4*AF52&lt;100,ROUND($W$4*AF52,0),
IF($W$4*AF52&lt;10000,ROUND($W$4*AF52,-1),
IF($W$4*AF52&lt;100000,ROUND($W$4*AF52,-2),
IF($W$4*AF52&lt;1000000,ROUND($W$4*AF52,-3),
IF($W$4*AF52&lt;10000000,ROUND($W$4*AF52,-4),
IF($W$4*AF52&lt;100000000,ROUND($W$4*AF52,-5),
ROUND($W$4*AF52,-6)))))))</f>
        <v>#NUM!</v>
      </c>
      <c r="AE52" s="48" t="e">
        <f>IF(R52&gt;0,R52,AF52)</f>
        <v>#NUM!</v>
      </c>
      <c r="AF52" s="3" t="e">
        <f>IF($T$66=SMALL($T$66:$V$66,COUNTIF($T$66:$V$66,"0")+1),T52,IF($U$66=SMALL($T$66:$V$66,COUNTIF($T$66:$V$66,"0")+1),U52,IF($V$66=SMALL($T$66:$V$66,COUNTIF($T$66:$V$66,"0")+1),V52,"")))</f>
        <v>#NUM!</v>
      </c>
    </row>
    <row r="53" spans="1:32" ht="15" customHeight="1">
      <c r="A53" s="52"/>
      <c r="B53" s="24"/>
      <c r="C53" s="25"/>
      <c r="D53" s="82"/>
      <c r="E53" s="25"/>
      <c r="F53" s="26"/>
      <c r="G53" s="27"/>
      <c r="H53" s="24"/>
      <c r="I53" s="59"/>
      <c r="J53" s="60"/>
      <c r="K53" s="61"/>
      <c r="L53" s="62" t="e">
        <f>IF(R54&gt;0,R53,IF(AF54&gt;0,CONCATENATE("見積"),IF(R54=0,"")))</f>
        <v>#NUM!</v>
      </c>
      <c r="M53" s="6"/>
      <c r="N53" s="33"/>
      <c r="O53" s="40"/>
      <c r="P53" s="38"/>
      <c r="Q53" s="36"/>
      <c r="R53" s="42"/>
      <c r="S53" s="51" t="str">
        <f>IF(COUNTIF(N53:R53,"*公表*"),"公表価格","")</f>
        <v/>
      </c>
      <c r="T53" s="8"/>
      <c r="U53" s="9"/>
      <c r="V53" s="10"/>
      <c r="W53" s="2"/>
      <c r="AE53" s="6" t="e">
        <f>IF(R54&gt;0,CONCATENATE("刊行物×",$N$4),IF(AF54&gt;0,CONCATENATE("見×",$W$4),IF(R54=0,"")))</f>
        <v>#NUM!</v>
      </c>
      <c r="AF53" s="6"/>
    </row>
    <row r="54" spans="1:32" ht="15" customHeight="1">
      <c r="A54" s="53">
        <f>ROUNDUP(MOD(ROW()-3,32)/2,0)</f>
        <v>10</v>
      </c>
      <c r="B54" s="28"/>
      <c r="C54" s="72"/>
      <c r="D54" s="83"/>
      <c r="E54" s="29"/>
      <c r="F54" s="30"/>
      <c r="G54" s="31"/>
      <c r="H54" s="28"/>
      <c r="I54" s="66"/>
      <c r="J54" s="67"/>
      <c r="K54" s="68"/>
      <c r="L54" s="69"/>
      <c r="M54" s="7"/>
      <c r="N54" s="34"/>
      <c r="O54" s="39"/>
      <c r="P54" s="37"/>
      <c r="Q54" s="35"/>
      <c r="R54" s="109"/>
      <c r="S54" s="47">
        <f>IF(COUNTIF(R53,"*公表*"),
IF($O$4*R54&lt;100,ROUND($O$4*R54,0),
IF($O$4*R54&lt;10000,ROUND($O$4*R54,-1),
IF($O$4*R54&lt;100000,ROUND($O$4*R54,-2),
IF($O$4*R54&lt;1000000,ROUND($O$4*R54,-3),
IF($O$4*R54&lt;10000000,ROUND($O$4*R54,-4),
IF($O$4*R54&lt;100000000,ROUND($O$4*R54,-5))))))),
IF($N$4*R54&lt;100,ROUND($N$4*R54,0),
IF($N$4*R54&lt;10000,ROUND($N$4*R54,-1),
IF($N$4*R54&lt;100000,ROUND($N$4*R54,-2),
IF($N$4*R54&lt;1000000,ROUND($N$4*R54,-3),
IF($N$4*R54&lt;10000000,ROUND($N$4*R54,-4),
IF($N$4*R54&lt;100000000,ROUND($N$4*R54,-5),"")))))))</f>
        <v>0</v>
      </c>
      <c r="T54" s="14"/>
      <c r="U54" s="11"/>
      <c r="V54" s="12"/>
      <c r="W54" s="3" t="e">
        <f>IF($W$4*AF54&lt;100,ROUND($W$4*AF54,0),
IF($W$4*AF54&lt;10000,ROUND($W$4*AF54,-1),
IF($W$4*AF54&lt;100000,ROUND($W$4*AF54,-2),
IF($W$4*AF54&lt;1000000,ROUND($W$4*AF54,-3),
IF($W$4*AF54&lt;10000000,ROUND($W$4*AF54,-4),
IF($W$4*AF54&lt;100000000,ROUND($W$4*AF54,-5),
ROUND($W$4*AF54,-6)))))))</f>
        <v>#NUM!</v>
      </c>
      <c r="AE54" s="48" t="e">
        <f>IF(R54&gt;0,R54,AF54)</f>
        <v>#NUM!</v>
      </c>
      <c r="AF54" s="3" t="e">
        <f>IF($T$66=SMALL($T$66:$V$66,COUNTIF($T$66:$V$66,"0")+1),T54,IF($U$66=SMALL($T$66:$V$66,COUNTIF($T$66:$V$66,"0")+1),U54,IF($V$66=SMALL($T$66:$V$66,COUNTIF($T$66:$V$66,"0")+1),V54,"")))</f>
        <v>#NUM!</v>
      </c>
    </row>
    <row r="55" spans="1:32" ht="15" customHeight="1">
      <c r="A55" s="52"/>
      <c r="B55" s="24"/>
      <c r="C55" s="25"/>
      <c r="D55" s="82"/>
      <c r="E55" s="25"/>
      <c r="F55" s="26"/>
      <c r="G55" s="27"/>
      <c r="H55" s="24"/>
      <c r="I55" s="59"/>
      <c r="J55" s="60"/>
      <c r="K55" s="61"/>
      <c r="L55" s="62" t="e">
        <f>IF(R56&gt;0,R55,IF(AF56&gt;0,CONCATENATE("見積"),IF(R56=0,"")))</f>
        <v>#NUM!</v>
      </c>
      <c r="M55" s="6"/>
      <c r="N55" s="33"/>
      <c r="O55" s="40"/>
      <c r="P55" s="38"/>
      <c r="Q55" s="36"/>
      <c r="R55" s="42"/>
      <c r="S55" s="51" t="str">
        <f>IF(COUNTIF(N55:R55,"*公表*"),"公表価格","")</f>
        <v/>
      </c>
      <c r="T55" s="8"/>
      <c r="U55" s="9"/>
      <c r="V55" s="10"/>
      <c r="W55" s="2"/>
      <c r="AE55" s="6" t="e">
        <f>IF(R56&gt;0,CONCATENATE("刊行物×",$N$4),IF(AF56&gt;0,CONCATENATE("見×",$W$4),IF(R56=0,"")))</f>
        <v>#NUM!</v>
      </c>
      <c r="AF55" s="6"/>
    </row>
    <row r="56" spans="1:32" ht="15" customHeight="1">
      <c r="A56" s="53">
        <f>ROUNDUP(MOD(ROW()-3,32)/2,0)</f>
        <v>11</v>
      </c>
      <c r="B56" s="28"/>
      <c r="C56" s="72"/>
      <c r="D56" s="83"/>
      <c r="E56" s="29"/>
      <c r="F56" s="30"/>
      <c r="G56" s="31"/>
      <c r="H56" s="28"/>
      <c r="I56" s="66"/>
      <c r="J56" s="67"/>
      <c r="K56" s="68"/>
      <c r="L56" s="69"/>
      <c r="M56" s="7"/>
      <c r="N56" s="34"/>
      <c r="O56" s="39"/>
      <c r="P56" s="37"/>
      <c r="Q56" s="35"/>
      <c r="R56" s="109"/>
      <c r="S56" s="47">
        <f>IF(COUNTIF(R55,"*公表*"),
IF($O$4*R56&lt;100,ROUND($O$4*R56,0),
IF($O$4*R56&lt;10000,ROUND($O$4*R56,-1),
IF($O$4*R56&lt;100000,ROUND($O$4*R56,-2),
IF($O$4*R56&lt;1000000,ROUND($O$4*R56,-3),
IF($O$4*R56&lt;10000000,ROUND($O$4*R56,-4),
IF($O$4*R56&lt;100000000,ROUND($O$4*R56,-5))))))),
IF($N$4*R56&lt;100,ROUND($N$4*R56,0),
IF($N$4*R56&lt;10000,ROUND($N$4*R56,-1),
IF($N$4*R56&lt;100000,ROUND($N$4*R56,-2),
IF($N$4*R56&lt;1000000,ROUND($N$4*R56,-3),
IF($N$4*R56&lt;10000000,ROUND($N$4*R56,-4),
IF($N$4*R56&lt;100000000,ROUND($N$4*R56,-5),"")))))))</f>
        <v>0</v>
      </c>
      <c r="T56" s="14"/>
      <c r="U56" s="11"/>
      <c r="V56" s="12"/>
      <c r="W56" s="3" t="e">
        <f>IF($W$4*AF56&lt;100,ROUND($W$4*AF56,0),
IF($W$4*AF56&lt;10000,ROUND($W$4*AF56,-1),
IF($W$4*AF56&lt;100000,ROUND($W$4*AF56,-2),
IF($W$4*AF56&lt;1000000,ROUND($W$4*AF56,-3),
IF($W$4*AF56&lt;10000000,ROUND($W$4*AF56,-4),
IF($W$4*AF56&lt;100000000,ROUND($W$4*AF56,-5),
ROUND($W$4*AF56,-6)))))))</f>
        <v>#NUM!</v>
      </c>
      <c r="AE56" s="48" t="e">
        <f>IF(R56&gt;0,R56,AF56)</f>
        <v>#NUM!</v>
      </c>
      <c r="AF56" s="3" t="e">
        <f>IF($T$66=SMALL($T$66:$V$66,COUNTIF($T$66:$V$66,"0")+1),T56,IF($U$66=SMALL($T$66:$V$66,COUNTIF($T$66:$V$66,"0")+1),U56,IF($V$66=SMALL($T$66:$V$66,COUNTIF($T$66:$V$66,"0")+1),V56,"")))</f>
        <v>#NUM!</v>
      </c>
    </row>
    <row r="57" spans="1:32" ht="15" customHeight="1">
      <c r="A57" s="52"/>
      <c r="B57" s="24"/>
      <c r="C57" s="25"/>
      <c r="D57" s="82"/>
      <c r="E57" s="25"/>
      <c r="F57" s="26"/>
      <c r="G57" s="27"/>
      <c r="H57" s="24"/>
      <c r="I57" s="59"/>
      <c r="J57" s="60"/>
      <c r="K57" s="61"/>
      <c r="L57" s="62" t="e">
        <f>IF(R58&gt;0,R57,IF(AF58&gt;0,CONCATENATE("見積"),IF(R58=0,"")))</f>
        <v>#NUM!</v>
      </c>
      <c r="M57" s="6"/>
      <c r="N57" s="33"/>
      <c r="O57" s="40"/>
      <c r="P57" s="38"/>
      <c r="Q57" s="36"/>
      <c r="R57" s="42"/>
      <c r="S57" s="51" t="str">
        <f>IF(COUNTIF(N57:R57,"*公表*"),"公表価格","")</f>
        <v/>
      </c>
      <c r="T57" s="8"/>
      <c r="U57" s="9"/>
      <c r="V57" s="10"/>
      <c r="W57" s="2"/>
      <c r="AE57" s="6" t="e">
        <f>IF(R58&gt;0,CONCATENATE("刊行物×",$N$4),IF(AF58&gt;0,CONCATENATE("見×",$W$4),IF(R58=0,"")))</f>
        <v>#NUM!</v>
      </c>
      <c r="AF57" s="6"/>
    </row>
    <row r="58" spans="1:32" ht="15" customHeight="1">
      <c r="A58" s="53">
        <f>ROUNDUP(MOD(ROW()-3,32)/2,0)</f>
        <v>12</v>
      </c>
      <c r="B58" s="28"/>
      <c r="C58" s="72"/>
      <c r="D58" s="83"/>
      <c r="E58" s="29"/>
      <c r="F58" s="30"/>
      <c r="G58" s="31"/>
      <c r="H58" s="28"/>
      <c r="I58" s="66"/>
      <c r="J58" s="67"/>
      <c r="K58" s="68"/>
      <c r="L58" s="69"/>
      <c r="M58" s="7"/>
      <c r="N58" s="34"/>
      <c r="O58" s="39"/>
      <c r="P58" s="37"/>
      <c r="Q58" s="35"/>
      <c r="R58" s="109"/>
      <c r="S58" s="47">
        <f>IF(COUNTIF(R57,"*公表*"),
IF($O$4*R58&lt;100,ROUND($O$4*R58,0),
IF($O$4*R58&lt;10000,ROUND($O$4*R58,-1),
IF($O$4*R58&lt;100000,ROUND($O$4*R58,-2),
IF($O$4*R58&lt;1000000,ROUND($O$4*R58,-3),
IF($O$4*R58&lt;10000000,ROUND($O$4*R58,-4),
IF($O$4*R58&lt;100000000,ROUND($O$4*R58,-5))))))),
IF($N$4*R58&lt;100,ROUND($N$4*R58,0),
IF($N$4*R58&lt;10000,ROUND($N$4*R58,-1),
IF($N$4*R58&lt;100000,ROUND($N$4*R58,-2),
IF($N$4*R58&lt;1000000,ROUND($N$4*R58,-3),
IF($N$4*R58&lt;10000000,ROUND($N$4*R58,-4),
IF($N$4*R58&lt;100000000,ROUND($N$4*R58,-5),"")))))))</f>
        <v>0</v>
      </c>
      <c r="T58" s="14"/>
      <c r="U58" s="11"/>
      <c r="V58" s="12"/>
      <c r="W58" s="3" t="e">
        <f>IF($W$4*AF58&lt;100,ROUND($W$4*AF58,0),
IF($W$4*AF58&lt;10000,ROUND($W$4*AF58,-1),
IF($W$4*AF58&lt;100000,ROUND($W$4*AF58,-2),
IF($W$4*AF58&lt;1000000,ROUND($W$4*AF58,-3),
IF($W$4*AF58&lt;10000000,ROUND($W$4*AF58,-4),
IF($W$4*AF58&lt;100000000,ROUND($W$4*AF58,-5),
ROUND($W$4*AF58,-6)))))))</f>
        <v>#NUM!</v>
      </c>
      <c r="AE58" s="48" t="e">
        <f>IF(R58&gt;0,R58,AF58)</f>
        <v>#NUM!</v>
      </c>
      <c r="AF58" s="3" t="e">
        <f>IF($T$66=SMALL($T$66:$V$66,COUNTIF($T$66:$V$66,"0")+1),T58,IF($U$66=SMALL($T$66:$V$66,COUNTIF($T$66:$V$66,"0")+1),U58,IF($V$66=SMALL($T$66:$V$66,COUNTIF($T$66:$V$66,"0")+1),V58,"")))</f>
        <v>#NUM!</v>
      </c>
    </row>
    <row r="59" spans="1:32" ht="15" customHeight="1">
      <c r="A59" s="52"/>
      <c r="B59" s="24"/>
      <c r="C59" s="25"/>
      <c r="D59" s="82"/>
      <c r="E59" s="25"/>
      <c r="F59" s="26"/>
      <c r="G59" s="27"/>
      <c r="H59" s="24"/>
      <c r="I59" s="59"/>
      <c r="J59" s="60"/>
      <c r="K59" s="61"/>
      <c r="L59" s="62" t="e">
        <f>IF(R60&gt;0,R59,IF(AF60&gt;0,CONCATENATE("見積"),IF(R60=0,"")))</f>
        <v>#NUM!</v>
      </c>
      <c r="M59" s="6"/>
      <c r="N59" s="33"/>
      <c r="O59" s="40"/>
      <c r="P59" s="38"/>
      <c r="Q59" s="36"/>
      <c r="R59" s="42"/>
      <c r="S59" s="51" t="str">
        <f>IF(COUNTIF(N59:R59,"*公表*"),"公表価格","")</f>
        <v/>
      </c>
      <c r="T59" s="8"/>
      <c r="U59" s="9"/>
      <c r="V59" s="10"/>
      <c r="W59" s="2"/>
      <c r="AE59" s="6" t="e">
        <f>IF(R60&gt;0,CONCATENATE("刊行物×",$N$4),IF(AF60&gt;0,CONCATENATE("見×",$W$4),IF(R60=0,"")))</f>
        <v>#NUM!</v>
      </c>
      <c r="AF59" s="6"/>
    </row>
    <row r="60" spans="1:32" ht="15" customHeight="1">
      <c r="A60" s="53">
        <f>ROUNDUP(MOD(ROW()-3,32)/2,0)</f>
        <v>13</v>
      </c>
      <c r="B60" s="28"/>
      <c r="C60" s="72"/>
      <c r="D60" s="83"/>
      <c r="E60" s="29"/>
      <c r="F60" s="30"/>
      <c r="G60" s="31"/>
      <c r="H60" s="28"/>
      <c r="I60" s="66"/>
      <c r="J60" s="67"/>
      <c r="K60" s="68"/>
      <c r="L60" s="69"/>
      <c r="M60" s="7"/>
      <c r="N60" s="34"/>
      <c r="O60" s="39"/>
      <c r="P60" s="37"/>
      <c r="Q60" s="35"/>
      <c r="R60" s="109"/>
      <c r="S60" s="47">
        <f>IF(COUNTIF(R59,"*公表*"),
IF($O$4*R60&lt;100,ROUND($O$4*R60,0),
IF($O$4*R60&lt;10000,ROUND($O$4*R60,-1),
IF($O$4*R60&lt;100000,ROUND($O$4*R60,-2),
IF($O$4*R60&lt;1000000,ROUND($O$4*R60,-3),
IF($O$4*R60&lt;10000000,ROUND($O$4*R60,-4),
IF($O$4*R60&lt;100000000,ROUND($O$4*R60,-5))))))),
IF($N$4*R60&lt;100,ROUND($N$4*R60,0),
IF($N$4*R60&lt;10000,ROUND($N$4*R60,-1),
IF($N$4*R60&lt;100000,ROUND($N$4*R60,-2),
IF($N$4*R60&lt;1000000,ROUND($N$4*R60,-3),
IF($N$4*R60&lt;10000000,ROUND($N$4*R60,-4),
IF($N$4*R60&lt;100000000,ROUND($N$4*R60,-5),"")))))))</f>
        <v>0</v>
      </c>
      <c r="T60" s="14"/>
      <c r="U60" s="11"/>
      <c r="V60" s="12"/>
      <c r="W60" s="3" t="e">
        <f>IF($W$4*AF60&lt;100,ROUND($W$4*AF60,0),
IF($W$4*AF60&lt;10000,ROUND($W$4*AF60,-1),
IF($W$4*AF60&lt;100000,ROUND($W$4*AF60,-2),
IF($W$4*AF60&lt;1000000,ROUND($W$4*AF60,-3),
IF($W$4*AF60&lt;10000000,ROUND($W$4*AF60,-4),
IF($W$4*AF60&lt;100000000,ROUND($W$4*AF60,-5),
ROUND($W$4*AF60,-6)))))))</f>
        <v>#NUM!</v>
      </c>
      <c r="AE60" s="48" t="e">
        <f>IF(R60&gt;0,R60,AF60)</f>
        <v>#NUM!</v>
      </c>
      <c r="AF60" s="3" t="e">
        <f>IF($T$66=SMALL($T$66:$V$66,COUNTIF($T$66:$V$66,"0")+1),T60,IF($U$66=SMALL($T$66:$V$66,COUNTIF($T$66:$V$66,"0")+1),U60,IF($V$66=SMALL($T$66:$V$66,COUNTIF($T$66:$V$66,"0")+1),V60,"")))</f>
        <v>#NUM!</v>
      </c>
    </row>
    <row r="61" spans="1:32" ht="15" customHeight="1">
      <c r="A61" s="52"/>
      <c r="B61" s="24"/>
      <c r="C61" s="25"/>
      <c r="D61" s="82"/>
      <c r="E61" s="25"/>
      <c r="F61" s="26"/>
      <c r="G61" s="27"/>
      <c r="H61" s="24"/>
      <c r="I61" s="59"/>
      <c r="J61" s="60"/>
      <c r="K61" s="61"/>
      <c r="L61" s="62" t="e">
        <f>IF(R62&gt;0,R61,IF(AF62&gt;0,CONCATENATE("見積"),IF(R62=0,"")))</f>
        <v>#NUM!</v>
      </c>
      <c r="M61" s="6"/>
      <c r="N61" s="33"/>
      <c r="O61" s="40"/>
      <c r="P61" s="38"/>
      <c r="Q61" s="36"/>
      <c r="R61" s="42"/>
      <c r="S61" s="51" t="str">
        <f>IF(COUNTIF(N61:R61,"*公表*"),"公表価格","")</f>
        <v/>
      </c>
      <c r="T61" s="8"/>
      <c r="U61" s="9"/>
      <c r="V61" s="10"/>
      <c r="W61" s="2"/>
      <c r="AE61" s="6" t="e">
        <f>IF(R62&gt;0,CONCATENATE("刊行物×",$N$4),IF(AF62&gt;0,CONCATENATE("見×",$W$4),IF(R62=0,"")))</f>
        <v>#NUM!</v>
      </c>
      <c r="AF61" s="6"/>
    </row>
    <row r="62" spans="1:32" ht="15" customHeight="1">
      <c r="A62" s="53">
        <f>ROUNDUP(MOD(ROW()-3,32)/2,0)</f>
        <v>14</v>
      </c>
      <c r="B62" s="28"/>
      <c r="C62" s="72"/>
      <c r="D62" s="83"/>
      <c r="E62" s="29"/>
      <c r="F62" s="30"/>
      <c r="G62" s="31"/>
      <c r="H62" s="28"/>
      <c r="I62" s="66"/>
      <c r="J62" s="67"/>
      <c r="K62" s="68"/>
      <c r="L62" s="69"/>
      <c r="M62" s="7"/>
      <c r="N62" s="34"/>
      <c r="O62" s="39"/>
      <c r="P62" s="37"/>
      <c r="Q62" s="35"/>
      <c r="R62" s="109"/>
      <c r="S62" s="47">
        <f>IF(COUNTIF(R61,"*公表*"),
IF($O$4*R62&lt;100,ROUND($O$4*R62,0),
IF($O$4*R62&lt;10000,ROUND($O$4*R62,-1),
IF($O$4*R62&lt;100000,ROUND($O$4*R62,-2),
IF($O$4*R62&lt;1000000,ROUND($O$4*R62,-3),
IF($O$4*R62&lt;10000000,ROUND($O$4*R62,-4),
IF($O$4*R62&lt;100000000,ROUND($O$4*R62,-5))))))),
IF($N$4*R62&lt;100,ROUND($N$4*R62,0),
IF($N$4*R62&lt;10000,ROUND($N$4*R62,-1),
IF($N$4*R62&lt;100000,ROUND($N$4*R62,-2),
IF($N$4*R62&lt;1000000,ROUND($N$4*R62,-3),
IF($N$4*R62&lt;10000000,ROUND($N$4*R62,-4),
IF($N$4*R62&lt;100000000,ROUND($N$4*R62,-5),"")))))))</f>
        <v>0</v>
      </c>
      <c r="T62" s="14"/>
      <c r="U62" s="11"/>
      <c r="V62" s="12"/>
      <c r="W62" s="3" t="e">
        <f>IF($W$4*AF62&lt;100,ROUND($W$4*AF62,0),
IF($W$4*AF62&lt;10000,ROUND($W$4*AF62,-1),
IF($W$4*AF62&lt;100000,ROUND($W$4*AF62,-2),
IF($W$4*AF62&lt;1000000,ROUND($W$4*AF62,-3),
IF($W$4*AF62&lt;10000000,ROUND($W$4*AF62,-4),
IF($W$4*AF62&lt;100000000,ROUND($W$4*AF62,-5),
ROUND($W$4*AF62,-6)))))))</f>
        <v>#NUM!</v>
      </c>
      <c r="AE62" s="48" t="e">
        <f>IF(R62&gt;0,R62,AF62)</f>
        <v>#NUM!</v>
      </c>
      <c r="AF62" s="3" t="e">
        <f>IF($T$66=SMALL($T$66:$V$66,COUNTIF($T$66:$V$66,"0")+1),T62,IF($U$66=SMALL($T$66:$V$66,COUNTIF($T$66:$V$66,"0")+1),U62,IF($V$66=SMALL($T$66:$V$66,COUNTIF($T$66:$V$66,"0")+1),V62,"")))</f>
        <v>#NUM!</v>
      </c>
    </row>
    <row r="63" spans="1:32" ht="15" customHeight="1">
      <c r="A63" s="52"/>
      <c r="B63" s="24"/>
      <c r="C63" s="25"/>
      <c r="D63" s="82"/>
      <c r="E63" s="25"/>
      <c r="F63" s="26"/>
      <c r="G63" s="27"/>
      <c r="H63" s="24"/>
      <c r="I63" s="59"/>
      <c r="J63" s="60"/>
      <c r="K63" s="61"/>
      <c r="L63" s="62" t="e">
        <f>IF(R64&gt;0,R63,IF(AF64&gt;0,CONCATENATE("見積"),IF(R64=0,"")))</f>
        <v>#NUM!</v>
      </c>
      <c r="M63" s="6"/>
      <c r="N63" s="33"/>
      <c r="O63" s="40"/>
      <c r="P63" s="38"/>
      <c r="Q63" s="36"/>
      <c r="R63" s="42"/>
      <c r="S63" s="51" t="str">
        <f>IF(COUNTIF(N63:R63,"*公表*"),"公表価格","")</f>
        <v/>
      </c>
      <c r="T63" s="8"/>
      <c r="U63" s="9"/>
      <c r="V63" s="10"/>
      <c r="W63" s="2"/>
      <c r="AE63" s="6" t="e">
        <f>IF(R64&gt;0,CONCATENATE("刊行物×",$N$4),IF(AF64&gt;0,CONCATENATE("見×",$W$4),IF(R64=0,"")))</f>
        <v>#NUM!</v>
      </c>
      <c r="AF63" s="6"/>
    </row>
    <row r="64" spans="1:32" ht="15" customHeight="1">
      <c r="A64" s="53">
        <f>ROUNDUP(MOD(ROW()-3,32)/2,0)</f>
        <v>15</v>
      </c>
      <c r="B64" s="28"/>
      <c r="C64" s="86" t="s">
        <v>1573</v>
      </c>
      <c r="D64" s="73"/>
      <c r="E64" s="74"/>
      <c r="F64" s="30"/>
      <c r="G64" s="31"/>
      <c r="H64" s="28"/>
      <c r="I64" s="66"/>
      <c r="J64" s="67"/>
      <c r="K64" s="68">
        <f>SUM(K37:K63)</f>
        <v>53307</v>
      </c>
      <c r="L64" s="69"/>
      <c r="M64" s="7"/>
      <c r="N64" s="34"/>
      <c r="O64" s="39"/>
      <c r="P64" s="37"/>
      <c r="Q64" s="35"/>
      <c r="R64" s="109"/>
      <c r="S64" s="47">
        <f>IF(COUNTIF(R63,"*公表*"),
IF($O$4*R64&lt;100,ROUND($O$4*R64,0),
IF($O$4*R64&lt;10000,ROUND($O$4*R64,-1),
IF($O$4*R64&lt;100000,ROUND($O$4*R64,-2),
IF($O$4*R64&lt;1000000,ROUND($O$4*R64,-3),
IF($O$4*R64&lt;10000000,ROUND($O$4*R64,-4),
IF($O$4*R64&lt;100000000,ROUND($O$4*R64,-5))))))),
IF($N$4*R64&lt;100,ROUND($N$4*R64,0),
IF($N$4*R64&lt;10000,ROUND($N$4*R64,-1),
IF($N$4*R64&lt;100000,ROUND($N$4*R64,-2),
IF($N$4*R64&lt;1000000,ROUND($N$4*R64,-3),
IF($N$4*R64&lt;10000000,ROUND($N$4*R64,-4),
IF($N$4*R64&lt;100000000,ROUND($N$4*R64,-5),"")))))))</f>
        <v>0</v>
      </c>
      <c r="T64" s="14"/>
      <c r="U64" s="11"/>
      <c r="V64" s="12"/>
      <c r="W64" s="3" t="e">
        <f>IF($W$4*AF64&lt;100,ROUND($W$4*AF64,0),
IF($W$4*AF64&lt;10000,ROUND($W$4*AF64,-1),
IF($W$4*AF64&lt;100000,ROUND($W$4*AF64,-2),
IF($W$4*AF64&lt;1000000,ROUND($W$4*AF64,-3),
IF($W$4*AF64&lt;10000000,ROUND($W$4*AF64,-4),
IF($W$4*AF64&lt;100000000,ROUND($W$4*AF64,-5),
ROUND($W$4*AF64,-6)))))))</f>
        <v>#NUM!</v>
      </c>
      <c r="AE64" s="48" t="e">
        <f>IF(R64&gt;0,R64,AF64)</f>
        <v>#NUM!</v>
      </c>
      <c r="AF64" s="3" t="e">
        <f>IF($T$66=SMALL($T$66:$V$66,COUNTIF($T$66:$V$66,"0")+1),T64,IF($U$66=SMALL($T$66:$V$66,COUNTIF($T$66:$V$66,"0")+1),U64,IF($V$66=SMALL($T$66:$V$66,COUNTIF($T$66:$V$66,"0")+1),V64,"")))</f>
        <v>#NUM!</v>
      </c>
    </row>
    <row r="65" spans="1:32" ht="15" customHeight="1">
      <c r="A65" s="52"/>
      <c r="B65" s="24"/>
      <c r="C65" s="25"/>
      <c r="D65" s="70"/>
      <c r="E65" s="71"/>
      <c r="F65" s="26"/>
      <c r="G65" s="27"/>
      <c r="H65" s="24"/>
      <c r="I65" s="59"/>
      <c r="J65" s="60"/>
      <c r="K65" s="61"/>
      <c r="L65" s="62"/>
      <c r="M65" s="6"/>
      <c r="N65" s="33"/>
      <c r="O65" s="40"/>
      <c r="P65" s="38"/>
      <c r="Q65" s="36"/>
      <c r="R65" s="42"/>
      <c r="S65" s="6"/>
      <c r="T65" s="8"/>
      <c r="U65" s="9"/>
      <c r="V65" s="10"/>
      <c r="W65" s="18"/>
      <c r="AE65" s="6"/>
      <c r="AF65" s="6"/>
    </row>
    <row r="66" spans="1:32" ht="15" customHeight="1">
      <c r="A66" s="53">
        <f>ROUNDUP(MOD(ROW()-3,32)/2,0)</f>
        <v>16</v>
      </c>
      <c r="B66" s="28"/>
      <c r="C66" s="85" t="s">
        <v>1574</v>
      </c>
      <c r="D66" s="73"/>
      <c r="E66" s="74"/>
      <c r="F66" s="30"/>
      <c r="G66" s="31"/>
      <c r="H66" s="28"/>
      <c r="I66" s="66"/>
      <c r="J66" s="67" t="str">
        <f>IF(S66&gt;0,S66,IF(ISERROR(W66),"",W66))</f>
        <v/>
      </c>
      <c r="K66" s="68">
        <f>IF(K64=0,ROUNDDOWN(K64*1,0),IF(K64&lt;100,ROUNDDOWN(K64,0),IF(K64&lt;10000,ROUNDDOWN(K64,-1),IF(K64&lt;100000,ROUNDDOWN(K64,-2),IF(K64&lt;1000000,ROUNDDOWN(K64,-3),IF(K64&lt;10000000,ROUNDDOWN(K64,-4),IF(K64&lt;100000000,ROUNDDOWN(K64,-5),ROUNDDOWN(K64,-6))))))))</f>
        <v>53300</v>
      </c>
      <c r="L66" s="69"/>
      <c r="M66" s="7"/>
      <c r="N66" s="34"/>
      <c r="O66" s="39"/>
      <c r="P66" s="37"/>
      <c r="Q66" s="35"/>
      <c r="R66" s="41"/>
      <c r="S66" s="7"/>
      <c r="T66" s="14">
        <f>SUMPRODUCT($I$7:$I$65,T7:T65)</f>
        <v>0</v>
      </c>
      <c r="U66" s="11">
        <f>SUMPRODUCT($I$7:$I$65,U7:U65)</f>
        <v>0</v>
      </c>
      <c r="V66" s="12">
        <f>SUMPRODUCT($I$7:$I$65,V7:V65)</f>
        <v>0</v>
      </c>
      <c r="W66" s="12" t="e">
        <f>SUMPRODUCT($I$7:$I$64,W7:W64)</f>
        <v>#NUM!</v>
      </c>
      <c r="AE66" s="7"/>
      <c r="AF66" s="3" t="e">
        <f>SUMPRODUCT(I7:I65,AF7:AF65)</f>
        <v>#NUM!</v>
      </c>
    </row>
  </sheetData>
  <mergeCells count="11">
    <mergeCell ref="K1:K2"/>
    <mergeCell ref="L1:L2"/>
    <mergeCell ref="M1:M2"/>
    <mergeCell ref="N1:S1"/>
    <mergeCell ref="T1:W1"/>
    <mergeCell ref="J1:J2"/>
    <mergeCell ref="B1:D2"/>
    <mergeCell ref="E1:E2"/>
    <mergeCell ref="G1:G2"/>
    <mergeCell ref="H1:H2"/>
    <mergeCell ref="I1:I2"/>
  </mergeCells>
  <phoneticPr fontId="2"/>
  <conditionalFormatting sqref="A3:A66">
    <cfRule type="cellIs" dxfId="8" priority="3" stopIfTrue="1" operator="between">
      <formula>0.9999</formula>
      <formula>1.0001</formula>
    </cfRule>
  </conditionalFormatting>
  <conditionalFormatting sqref="J64">
    <cfRule type="expression" dxfId="7" priority="2" stopIfTrue="1">
      <formula>ISERROR(J64)</formula>
    </cfRule>
  </conditionalFormatting>
  <conditionalFormatting sqref="J66">
    <cfRule type="expression" dxfId="6" priority="1" stopIfTrue="1">
      <formula>ISERROR(J66)</formula>
    </cfRule>
  </conditionalFormatting>
  <conditionalFormatting sqref="K6">
    <cfRule type="expression" dxfId="5" priority="12" stopIfTrue="1">
      <formula>ISERROR(K6)</formula>
    </cfRule>
  </conditionalFormatting>
  <conditionalFormatting sqref="L5">
    <cfRule type="expression" dxfId="4" priority="11" stopIfTrue="1">
      <formula>ISERROR(L5)</formula>
    </cfRule>
  </conditionalFormatting>
  <conditionalFormatting sqref="T3:V3 L7 J8:K8 W8 AF8 L9 J10:K10 AF10 L11 J12:K12 AF12 L13 J14:K14 AF14 L15 J16:K16 AF16 L17 J18:K18 AF18 L19 J20:K20 AF20 L21 J22:K22 AF22 L23 J24:K24 AF24 L25 J26:K26 AF26 L27 J28:K28 AF28 L29 J30:K30 AF30 L31 AF32 L33 AF34 L35 J36:K36 AF36 L37 J38:K38 AF38 L39 J40:K40 AF40 L41 J42:K42 AF42 L43 J44:K44 AF44 L45 J46:K46 AF46 L47 J48 AF48 L49 J50:K50 AF50 L51 J52:K52 AF52 L53 J54:K54 AF54 L55 J56:K56 AF56 L57 J58:K58 AF58 L59 J60:K60 AF60 L61 J62:K62 AF62 L63 AF64 W66 AF66">
    <cfRule type="expression" dxfId="3" priority="16" stopIfTrue="1">
      <formula>ISERROR(J3)</formula>
    </cfRule>
  </conditionalFormatting>
  <conditionalFormatting sqref="W6">
    <cfRule type="expression" dxfId="2" priority="14" stopIfTrue="1">
      <formula>ISERROR(W6)</formula>
    </cfRule>
  </conditionalFormatting>
  <conditionalFormatting sqref="W10 W12 W14 W16 W18 W20 W22 W24 W26 W28 W30 W32 W34 W36 W38 W40 W42 W44 W46 W48 W50 W52 W54 W56 W58 W60 W62 W64">
    <cfRule type="expression" dxfId="1" priority="13" stopIfTrue="1">
      <formula>ISERROR(W10)</formula>
    </cfRule>
  </conditionalFormatting>
  <conditionalFormatting sqref="AE5:AE64 AF6">
    <cfRule type="expression" dxfId="0" priority="15" stopIfTrue="1">
      <formula>ISERROR(AE5)</formula>
    </cfRule>
  </conditionalFormatting>
  <pageMargins left="0.39370078740157483" right="0.39370078740157483" top="1.1811023622047245" bottom="0.39370078740157483" header="0.59055118110236227" footer="0.39370078740157483"/>
  <pageSetup paperSize="9" orientation="landscape" blackAndWhite="1" useFirstPageNumber="1" errors="blank" horizontalDpi="300" verticalDpi="300" r:id="rId1"/>
  <headerFooter alignWithMargins="0">
    <oddFooter>&amp;R&amp;"ＭＳ 明朝,標準"No, &amp;P</oddFooter>
  </headerFooter>
  <rowBreaks count="1" manualBreakCount="1">
    <brk id="34" min="1"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4546-BF28-4653-AAD2-E6312E2B8398}">
  <dimension ref="A1:N34"/>
  <sheetViews>
    <sheetView showGridLines="0" showZeros="0" view="pageBreakPreview" zoomScaleNormal="80" zoomScaleSheetLayoutView="100" workbookViewId="0">
      <pane ySplit="4" topLeftCell="A5" activePane="bottomLeft" state="frozenSplit"/>
      <selection activeCell="H32" sqref="H32"/>
      <selection pane="bottomLeft" activeCell="P23" sqref="P23"/>
    </sheetView>
  </sheetViews>
  <sheetFormatPr defaultColWidth="9" defaultRowHeight="13.5"/>
  <cols>
    <col min="1" max="1" width="5.625" style="1" customWidth="1"/>
    <col min="2" max="2" width="8.125" style="1" customWidth="1"/>
    <col min="3" max="3" width="26.25" style="1" customWidth="1"/>
    <col min="4" max="4" width="0.625" style="1" customWidth="1"/>
    <col min="5" max="5" width="26.625" style="1" customWidth="1"/>
    <col min="6" max="6" width="13.625" style="1" hidden="1" customWidth="1"/>
    <col min="7" max="7" width="0.625" style="1" customWidth="1"/>
    <col min="8" max="8" width="5.125" style="1" customWidth="1"/>
    <col min="9" max="9" width="11.625" style="1" customWidth="1"/>
    <col min="10" max="10" width="13.625" style="1" customWidth="1"/>
    <col min="11" max="11" width="21.75" style="1" customWidth="1"/>
    <col min="12" max="12" width="21.75" style="49" customWidth="1"/>
    <col min="13" max="13" width="2.75" style="1" customWidth="1"/>
    <col min="14" max="14" width="14.625" style="4" customWidth="1"/>
    <col min="15" max="16384" width="9" style="1"/>
  </cols>
  <sheetData>
    <row r="1" spans="1:14" ht="15" customHeight="1">
      <c r="B1" s="396" t="s">
        <v>11</v>
      </c>
      <c r="C1" s="397"/>
      <c r="D1" s="398"/>
      <c r="E1" s="396" t="s">
        <v>12</v>
      </c>
      <c r="F1" s="19"/>
      <c r="G1" s="398"/>
      <c r="H1" s="392" t="s">
        <v>4</v>
      </c>
      <c r="I1" s="392" t="s">
        <v>13</v>
      </c>
      <c r="J1" s="392" t="s">
        <v>14</v>
      </c>
      <c r="K1" s="392" t="s">
        <v>15</v>
      </c>
      <c r="L1" s="394" t="s">
        <v>16</v>
      </c>
      <c r="M1" s="456"/>
      <c r="N1" s="102"/>
    </row>
    <row r="2" spans="1:14" ht="15" customHeight="1">
      <c r="B2" s="399"/>
      <c r="C2" s="400"/>
      <c r="D2" s="401"/>
      <c r="E2" s="399"/>
      <c r="F2" s="19"/>
      <c r="G2" s="401"/>
      <c r="H2" s="393"/>
      <c r="I2" s="393"/>
      <c r="J2" s="393"/>
      <c r="K2" s="393"/>
      <c r="L2" s="395"/>
      <c r="M2" s="456"/>
      <c r="N2" s="102"/>
    </row>
    <row r="3" spans="1:14" ht="15" customHeight="1">
      <c r="A3" s="52"/>
      <c r="B3" s="55"/>
      <c r="C3" s="56"/>
      <c r="D3" s="26"/>
      <c r="E3" s="25"/>
      <c r="F3" s="26"/>
      <c r="G3" s="27"/>
      <c r="H3" s="58"/>
      <c r="I3" s="59"/>
      <c r="J3" s="60"/>
      <c r="K3" s="61"/>
      <c r="L3" s="62"/>
      <c r="M3" s="374"/>
      <c r="N3" s="375"/>
    </row>
    <row r="4" spans="1:14" ht="15" customHeight="1">
      <c r="A4" s="53"/>
      <c r="B4" s="22" t="s">
        <v>68</v>
      </c>
      <c r="C4" s="85" t="s">
        <v>98</v>
      </c>
      <c r="D4" s="30"/>
      <c r="E4" s="29" t="s">
        <v>99</v>
      </c>
      <c r="F4" s="30"/>
      <c r="G4" s="31"/>
      <c r="H4" s="65"/>
      <c r="I4" s="66"/>
      <c r="J4" s="67"/>
      <c r="K4" s="68"/>
      <c r="L4" s="69"/>
      <c r="M4" s="374"/>
      <c r="N4" s="376"/>
    </row>
    <row r="5" spans="1:14" ht="15" customHeight="1">
      <c r="A5" s="52"/>
      <c r="B5" s="24"/>
      <c r="C5" s="25"/>
      <c r="D5" s="82"/>
      <c r="E5" s="25"/>
      <c r="F5" s="26"/>
      <c r="G5" s="27"/>
      <c r="H5" s="24"/>
      <c r="I5" s="59"/>
      <c r="J5" s="60"/>
      <c r="K5" s="61"/>
      <c r="L5" s="62" t="str">
        <f>IF(R6&gt;0,R5,IF(AF6&gt;0,CONCATENATE("見"),IF(R6=0,"")))</f>
        <v/>
      </c>
      <c r="M5" s="374"/>
    </row>
    <row r="6" spans="1:14" ht="15" customHeight="1">
      <c r="A6" s="53"/>
      <c r="B6" s="28"/>
      <c r="C6" s="72"/>
      <c r="D6" s="83"/>
      <c r="E6" s="29"/>
      <c r="F6" s="30"/>
      <c r="G6" s="31"/>
      <c r="H6" s="28"/>
      <c r="I6" s="66"/>
      <c r="J6" s="75"/>
      <c r="K6" s="68"/>
      <c r="L6" s="69"/>
      <c r="M6" s="374"/>
    </row>
    <row r="7" spans="1:14" ht="15" customHeight="1">
      <c r="A7" s="52"/>
      <c r="B7" s="24"/>
      <c r="C7" s="25"/>
      <c r="D7" s="82"/>
      <c r="E7" s="25"/>
      <c r="F7" s="26"/>
      <c r="G7" s="27"/>
      <c r="H7" s="24"/>
      <c r="I7" s="59"/>
      <c r="J7" s="60"/>
      <c r="K7" s="61"/>
      <c r="L7" s="62" t="str">
        <f>IF(R8&gt;0,R7,IF(AF8&gt;0,CONCATENATE("見積"),IF(R8=0,"")))</f>
        <v/>
      </c>
      <c r="M7" s="374"/>
    </row>
    <row r="8" spans="1:14" ht="15" customHeight="1">
      <c r="A8" s="53"/>
      <c r="B8" s="28"/>
      <c r="C8" s="72"/>
      <c r="D8" s="83"/>
      <c r="E8" s="29"/>
      <c r="F8" s="30"/>
      <c r="G8" s="31"/>
      <c r="H8" s="28"/>
      <c r="I8" s="66"/>
      <c r="J8" s="67"/>
      <c r="K8" s="68"/>
      <c r="L8" s="69"/>
      <c r="M8" s="374"/>
    </row>
    <row r="9" spans="1:14" ht="15" customHeight="1">
      <c r="A9" s="52"/>
      <c r="B9" s="24"/>
      <c r="C9" s="25"/>
      <c r="D9" s="82"/>
      <c r="E9" s="25"/>
      <c r="F9" s="26"/>
      <c r="G9" s="27"/>
      <c r="H9" s="24"/>
      <c r="I9" s="59"/>
      <c r="J9" s="60"/>
      <c r="K9" s="61"/>
      <c r="L9" s="62"/>
      <c r="M9" s="374"/>
    </row>
    <row r="10" spans="1:14" ht="15" customHeight="1">
      <c r="A10" s="53"/>
      <c r="B10" s="28"/>
      <c r="C10" s="72" t="s">
        <v>1627</v>
      </c>
      <c r="D10" s="83"/>
      <c r="E10" s="29"/>
      <c r="F10" s="30"/>
      <c r="G10" s="31"/>
      <c r="H10" s="28" t="s">
        <v>48</v>
      </c>
      <c r="I10" s="66">
        <v>24.9</v>
      </c>
      <c r="J10" s="67"/>
      <c r="K10" s="68"/>
      <c r="L10" s="331"/>
      <c r="M10" s="374"/>
    </row>
    <row r="11" spans="1:14" ht="15" customHeight="1">
      <c r="A11" s="52"/>
      <c r="B11" s="24"/>
      <c r="C11" s="25"/>
      <c r="D11" s="82"/>
      <c r="E11" s="25" t="s">
        <v>101</v>
      </c>
      <c r="F11" s="26"/>
      <c r="G11" s="27"/>
      <c r="H11" s="24"/>
      <c r="I11" s="59"/>
      <c r="J11" s="60"/>
      <c r="K11" s="61"/>
      <c r="L11" s="62"/>
      <c r="M11" s="374"/>
    </row>
    <row r="12" spans="1:14" ht="15" customHeight="1">
      <c r="A12" s="53"/>
      <c r="B12" s="28"/>
      <c r="C12" s="72" t="s">
        <v>100</v>
      </c>
      <c r="D12" s="83"/>
      <c r="E12" s="29" t="s">
        <v>102</v>
      </c>
      <c r="F12" s="30"/>
      <c r="G12" s="31"/>
      <c r="H12" s="28" t="s">
        <v>48</v>
      </c>
      <c r="I12" s="66">
        <v>62.8</v>
      </c>
      <c r="J12" s="67"/>
      <c r="K12" s="68"/>
      <c r="L12" s="331"/>
      <c r="M12" s="374"/>
    </row>
    <row r="13" spans="1:14" ht="15" customHeight="1">
      <c r="A13" s="52"/>
      <c r="B13" s="24"/>
      <c r="C13" s="25"/>
      <c r="D13" s="82"/>
      <c r="E13" s="25"/>
      <c r="F13" s="26"/>
      <c r="G13" s="27"/>
      <c r="H13" s="24"/>
      <c r="I13" s="59"/>
      <c r="J13" s="60"/>
      <c r="K13" s="61"/>
      <c r="L13" s="62"/>
      <c r="M13" s="374"/>
    </row>
    <row r="14" spans="1:14" ht="15" customHeight="1">
      <c r="A14" s="53"/>
      <c r="B14" s="28"/>
      <c r="C14" s="72" t="s">
        <v>103</v>
      </c>
      <c r="D14" s="83"/>
      <c r="E14" s="29" t="s">
        <v>50</v>
      </c>
      <c r="F14" s="30"/>
      <c r="G14" s="31"/>
      <c r="H14" s="28" t="s">
        <v>48</v>
      </c>
      <c r="I14" s="66">
        <v>13.1</v>
      </c>
      <c r="J14" s="67"/>
      <c r="K14" s="68"/>
      <c r="L14" s="331"/>
      <c r="M14" s="374"/>
    </row>
    <row r="15" spans="1:14" ht="15" customHeight="1">
      <c r="A15" s="52"/>
      <c r="B15" s="24"/>
      <c r="C15" s="25"/>
      <c r="D15" s="82"/>
      <c r="E15" s="25"/>
      <c r="F15" s="26"/>
      <c r="G15" s="27"/>
      <c r="H15" s="24"/>
      <c r="I15" s="59"/>
      <c r="J15" s="60"/>
      <c r="K15" s="61"/>
      <c r="L15" s="62"/>
      <c r="M15" s="374"/>
    </row>
    <row r="16" spans="1:14" ht="15" customHeight="1">
      <c r="A16" s="53"/>
      <c r="B16" s="28"/>
      <c r="C16" s="72" t="s">
        <v>52</v>
      </c>
      <c r="D16" s="83"/>
      <c r="E16" s="29" t="s">
        <v>50</v>
      </c>
      <c r="F16" s="30"/>
      <c r="G16" s="31"/>
      <c r="H16" s="28" t="s">
        <v>48</v>
      </c>
      <c r="I16" s="66">
        <v>7.4</v>
      </c>
      <c r="J16" s="67"/>
      <c r="K16" s="68"/>
      <c r="L16" s="331"/>
      <c r="M16" s="374"/>
    </row>
    <row r="17" spans="1:13" ht="15" customHeight="1">
      <c r="A17" s="52"/>
      <c r="B17" s="24"/>
      <c r="C17" s="25"/>
      <c r="D17" s="82"/>
      <c r="E17" s="25"/>
      <c r="F17" s="26"/>
      <c r="G17" s="27"/>
      <c r="H17" s="24"/>
      <c r="I17" s="59"/>
      <c r="J17" s="60"/>
      <c r="K17" s="61"/>
      <c r="L17" s="62"/>
      <c r="M17" s="374"/>
    </row>
    <row r="18" spans="1:13" ht="15" customHeight="1">
      <c r="A18" s="53"/>
      <c r="B18" s="28"/>
      <c r="C18" s="72" t="s">
        <v>53</v>
      </c>
      <c r="D18" s="83"/>
      <c r="E18" s="29" t="s">
        <v>57</v>
      </c>
      <c r="F18" s="30"/>
      <c r="G18" s="31"/>
      <c r="H18" s="28" t="s">
        <v>39</v>
      </c>
      <c r="I18" s="66">
        <v>76.400000000000006</v>
      </c>
      <c r="J18" s="67"/>
      <c r="K18" s="68"/>
      <c r="L18" s="331"/>
      <c r="M18" s="374"/>
    </row>
    <row r="19" spans="1:13" ht="15" customHeight="1">
      <c r="A19" s="52"/>
      <c r="B19" s="24"/>
      <c r="C19" s="25"/>
      <c r="D19" s="82"/>
      <c r="E19" s="25"/>
      <c r="F19" s="26"/>
      <c r="G19" s="27"/>
      <c r="H19" s="24"/>
      <c r="I19" s="59"/>
      <c r="J19" s="60"/>
      <c r="K19" s="61"/>
      <c r="L19" s="62"/>
      <c r="M19" s="374"/>
    </row>
    <row r="20" spans="1:13" ht="15" customHeight="1">
      <c r="A20" s="53"/>
      <c r="B20" s="28"/>
      <c r="C20" s="72" t="s">
        <v>654</v>
      </c>
      <c r="D20" s="83"/>
      <c r="E20" s="29"/>
      <c r="F20" s="30"/>
      <c r="G20" s="31"/>
      <c r="H20" s="28" t="s">
        <v>39</v>
      </c>
      <c r="I20" s="66">
        <v>76.400000000000006</v>
      </c>
      <c r="J20" s="67"/>
      <c r="K20" s="68"/>
      <c r="L20" s="331"/>
      <c r="M20" s="374"/>
    </row>
    <row r="21" spans="1:13" ht="15" customHeight="1">
      <c r="A21" s="52"/>
      <c r="B21" s="24"/>
      <c r="C21" s="25"/>
      <c r="D21" s="82"/>
      <c r="E21" s="25"/>
      <c r="F21" s="26"/>
      <c r="G21" s="27"/>
      <c r="H21" s="24"/>
      <c r="I21" s="59"/>
      <c r="J21" s="60"/>
      <c r="K21" s="61"/>
      <c r="L21" s="62" t="s">
        <v>632</v>
      </c>
      <c r="M21" s="374"/>
    </row>
    <row r="22" spans="1:13" ht="15" customHeight="1">
      <c r="A22" s="53"/>
      <c r="B22" s="28"/>
      <c r="C22" s="72" t="s">
        <v>655</v>
      </c>
      <c r="D22" s="83"/>
      <c r="E22" s="29"/>
      <c r="F22" s="30"/>
      <c r="G22" s="31"/>
      <c r="H22" s="28" t="s">
        <v>59</v>
      </c>
      <c r="I22" s="66">
        <v>1</v>
      </c>
      <c r="J22" s="67"/>
      <c r="K22" s="68"/>
      <c r="L22" s="69"/>
      <c r="M22" s="374"/>
    </row>
    <row r="23" spans="1:13" ht="15" customHeight="1">
      <c r="A23" s="52"/>
      <c r="B23" s="24"/>
      <c r="C23" s="25"/>
      <c r="D23" s="82"/>
      <c r="E23" s="25"/>
      <c r="F23" s="26"/>
      <c r="G23" s="27"/>
      <c r="H23" s="24"/>
      <c r="I23" s="59"/>
      <c r="J23" s="60"/>
      <c r="K23" s="61"/>
      <c r="L23" s="62" t="s">
        <v>632</v>
      </c>
      <c r="M23" s="374"/>
    </row>
    <row r="24" spans="1:13" ht="15" customHeight="1">
      <c r="A24" s="53"/>
      <c r="B24" s="28"/>
      <c r="C24" s="72" t="s">
        <v>61</v>
      </c>
      <c r="D24" s="83"/>
      <c r="E24" s="29"/>
      <c r="F24" s="30"/>
      <c r="G24" s="31"/>
      <c r="H24" s="28" t="s">
        <v>59</v>
      </c>
      <c r="I24" s="66">
        <v>1</v>
      </c>
      <c r="J24" s="67"/>
      <c r="K24" s="68"/>
      <c r="L24" s="69"/>
      <c r="M24" s="374"/>
    </row>
    <row r="25" spans="1:13" ht="15" customHeight="1">
      <c r="A25" s="52"/>
      <c r="B25" s="24"/>
      <c r="C25" s="25"/>
      <c r="D25" s="82"/>
      <c r="E25" s="25"/>
      <c r="F25" s="26"/>
      <c r="G25" s="27"/>
      <c r="H25" s="24"/>
      <c r="I25" s="59"/>
      <c r="J25" s="60"/>
      <c r="K25" s="61"/>
      <c r="L25" s="62" t="s">
        <v>632</v>
      </c>
      <c r="M25" s="374"/>
    </row>
    <row r="26" spans="1:13" ht="15" customHeight="1">
      <c r="A26" s="53"/>
      <c r="B26" s="28"/>
      <c r="C26" s="72" t="s">
        <v>62</v>
      </c>
      <c r="D26" s="83"/>
      <c r="E26" s="29"/>
      <c r="F26" s="30"/>
      <c r="G26" s="31"/>
      <c r="H26" s="28" t="s">
        <v>59</v>
      </c>
      <c r="I26" s="66">
        <v>1</v>
      </c>
      <c r="J26" s="67"/>
      <c r="K26" s="68"/>
      <c r="L26" s="69"/>
      <c r="M26" s="374"/>
    </row>
    <row r="27" spans="1:13" ht="15" customHeight="1">
      <c r="A27" s="52"/>
      <c r="B27" s="24"/>
      <c r="C27" s="25"/>
      <c r="D27" s="82"/>
      <c r="E27" s="25"/>
      <c r="F27" s="26"/>
      <c r="G27" s="27"/>
      <c r="H27" s="24"/>
      <c r="I27" s="59"/>
      <c r="J27" s="60"/>
      <c r="K27" s="61"/>
      <c r="L27" s="62" t="s">
        <v>632</v>
      </c>
      <c r="M27" s="374"/>
    </row>
    <row r="28" spans="1:13" ht="15" customHeight="1">
      <c r="A28" s="53"/>
      <c r="B28" s="28"/>
      <c r="C28" s="72" t="s">
        <v>1730</v>
      </c>
      <c r="D28" s="83"/>
      <c r="E28" s="29"/>
      <c r="F28" s="30"/>
      <c r="G28" s="31"/>
      <c r="H28" s="28" t="s">
        <v>59</v>
      </c>
      <c r="I28" s="66">
        <v>1</v>
      </c>
      <c r="J28" s="67"/>
      <c r="K28" s="68"/>
      <c r="L28" s="69"/>
      <c r="M28" s="374"/>
    </row>
    <row r="29" spans="1:13" ht="15" customHeight="1">
      <c r="A29" s="52"/>
      <c r="B29" s="24"/>
      <c r="C29" s="25"/>
      <c r="D29" s="82"/>
      <c r="E29" s="25"/>
      <c r="F29" s="26"/>
      <c r="G29" s="27"/>
      <c r="H29" s="24"/>
      <c r="I29" s="59"/>
      <c r="J29" s="60"/>
      <c r="K29" s="61"/>
      <c r="L29" s="62" t="str">
        <f>IF(R30&gt;0,R29,IF(AF30&gt;0,CONCATENATE("見積"),IF(R30=0,"")))</f>
        <v/>
      </c>
      <c r="M29" s="374"/>
    </row>
    <row r="30" spans="1:13" ht="15" customHeight="1">
      <c r="A30" s="53"/>
      <c r="B30" s="28"/>
      <c r="C30" s="72"/>
      <c r="D30" s="83"/>
      <c r="E30" s="29"/>
      <c r="F30" s="30"/>
      <c r="G30" s="31"/>
      <c r="H30" s="28"/>
      <c r="I30" s="66"/>
      <c r="J30" s="67"/>
      <c r="K30" s="68"/>
      <c r="L30" s="69"/>
      <c r="M30" s="374"/>
    </row>
    <row r="31" spans="1:13" ht="15" customHeight="1">
      <c r="A31" s="52"/>
      <c r="B31" s="24"/>
      <c r="C31" s="25"/>
      <c r="D31" s="82"/>
      <c r="E31" s="25"/>
      <c r="F31" s="26"/>
      <c r="G31" s="27"/>
      <c r="H31" s="24"/>
      <c r="I31" s="59"/>
      <c r="J31" s="60"/>
      <c r="K31" s="61"/>
      <c r="L31" s="62" t="str">
        <f>IF(R32&gt;0,R31,IF(AF32&gt;0,CONCATENATE("見積"),IF(R32=0,"")))</f>
        <v/>
      </c>
      <c r="M31" s="374"/>
    </row>
    <row r="32" spans="1:13" ht="15" customHeight="1">
      <c r="A32" s="53"/>
      <c r="B32" s="28"/>
      <c r="C32" s="72"/>
      <c r="D32" s="83"/>
      <c r="E32" s="29"/>
      <c r="F32" s="30"/>
      <c r="G32" s="31"/>
      <c r="H32" s="28"/>
      <c r="I32" s="66"/>
      <c r="J32" s="67"/>
      <c r="K32" s="68"/>
      <c r="L32" s="69"/>
      <c r="M32" s="374"/>
    </row>
    <row r="33" spans="1:13" ht="15" customHeight="1">
      <c r="A33" s="52"/>
      <c r="B33" s="24"/>
      <c r="C33" s="25"/>
      <c r="D33" s="82"/>
      <c r="E33" s="25"/>
      <c r="F33" s="26"/>
      <c r="G33" s="27"/>
      <c r="H33" s="24"/>
      <c r="I33" s="77"/>
      <c r="J33" s="78"/>
      <c r="K33" s="61"/>
      <c r="L33" s="62"/>
      <c r="M33" s="374"/>
    </row>
    <row r="34" spans="1:13" ht="15" customHeight="1">
      <c r="A34" s="53"/>
      <c r="B34" s="28"/>
      <c r="C34" s="115" t="s">
        <v>104</v>
      </c>
      <c r="D34" s="84"/>
      <c r="E34" s="29"/>
      <c r="F34" s="30"/>
      <c r="G34" s="31"/>
      <c r="H34" s="28"/>
      <c r="I34" s="80"/>
      <c r="J34" s="81"/>
      <c r="K34" s="76"/>
      <c r="L34" s="69"/>
      <c r="M34" s="374"/>
    </row>
  </sheetData>
  <mergeCells count="9">
    <mergeCell ref="J1:J2"/>
    <mergeCell ref="K1:K2"/>
    <mergeCell ref="L1:L2"/>
    <mergeCell ref="M1:M2"/>
    <mergeCell ref="B1:D2"/>
    <mergeCell ref="E1:E2"/>
    <mergeCell ref="G1:G2"/>
    <mergeCell ref="H1:H2"/>
    <mergeCell ref="I1:I2"/>
  </mergeCells>
  <phoneticPr fontId="2"/>
  <conditionalFormatting sqref="A3:A34">
    <cfRule type="cellIs" dxfId="1664" priority="17" stopIfTrue="1" operator="between">
      <formula>0.9999</formula>
      <formula>1.0001</formula>
    </cfRule>
  </conditionalFormatting>
  <conditionalFormatting sqref="J10:K10 J12:K12 J14:K14 J16:K16 J18 J20">
    <cfRule type="expression" dxfId="1663" priority="8" stopIfTrue="1">
      <formula>ISERROR(J10)</formula>
    </cfRule>
  </conditionalFormatting>
  <conditionalFormatting sqref="J28:K30 L29">
    <cfRule type="expression" dxfId="1662" priority="29" stopIfTrue="1">
      <formula>ISERROR(J28)</formula>
    </cfRule>
  </conditionalFormatting>
  <conditionalFormatting sqref="K6">
    <cfRule type="expression" dxfId="1661" priority="48" stopIfTrue="1">
      <formula>ISERROR(K6)</formula>
    </cfRule>
  </conditionalFormatting>
  <conditionalFormatting sqref="K18:K20">
    <cfRule type="expression" dxfId="1660" priority="16" stopIfTrue="1">
      <formula>ISERROR(K18)</formula>
    </cfRule>
  </conditionalFormatting>
  <conditionalFormatting sqref="L5">
    <cfRule type="expression" dxfId="1659" priority="47" stopIfTrue="1">
      <formula>ISERROR(L5)</formula>
    </cfRule>
  </conditionalFormatting>
  <conditionalFormatting sqref="L7 J8:K8">
    <cfRule type="expression" dxfId="1658" priority="30" stopIfTrue="1">
      <formula>ISERROR(J7)</formula>
    </cfRule>
  </conditionalFormatting>
  <conditionalFormatting sqref="L9">
    <cfRule type="expression" dxfId="1657" priority="6" stopIfTrue="1">
      <formula>ISERROR(L9)</formula>
    </cfRule>
  </conditionalFormatting>
  <conditionalFormatting sqref="L11">
    <cfRule type="expression" dxfId="1656" priority="5" stopIfTrue="1">
      <formula>ISERROR(L11)</formula>
    </cfRule>
  </conditionalFormatting>
  <conditionalFormatting sqref="L13">
    <cfRule type="expression" dxfId="1655" priority="4" stopIfTrue="1">
      <formula>ISERROR(L13)</formula>
    </cfRule>
  </conditionalFormatting>
  <conditionalFormatting sqref="L15">
    <cfRule type="expression" dxfId="1654" priority="3" stopIfTrue="1">
      <formula>ISERROR(L15)</formula>
    </cfRule>
  </conditionalFormatting>
  <conditionalFormatting sqref="L17">
    <cfRule type="expression" dxfId="1653" priority="2" stopIfTrue="1">
      <formula>ISERROR(L17)</formula>
    </cfRule>
  </conditionalFormatting>
  <conditionalFormatting sqref="L19">
    <cfRule type="expression" dxfId="1652" priority="1" stopIfTrue="1">
      <formula>ISERROR(L19)</formula>
    </cfRule>
  </conditionalFormatting>
  <conditionalFormatting sqref="L21 J22:K22 L23 J24:K24 L25 J26:K26 L27 L31 J32:K32 K34">
    <cfRule type="expression" dxfId="1651" priority="52" stopIfTrue="1">
      <formula>ISERROR(J21)</formula>
    </cfRule>
  </conditionalFormatting>
  <conditionalFormatting sqref="N6">
    <cfRule type="expression" dxfId="1650" priority="11" stopIfTrue="1">
      <formula>ISERROR(N6)</formula>
    </cfRule>
  </conditionalFormatting>
  <conditionalFormatting sqref="N8:N12 N14 N16 N18 N24 N26 N28 N30 N32">
    <cfRule type="expression" dxfId="1649" priority="10" stopIfTrue="1">
      <formula>ISERROR(N8)</formula>
    </cfRule>
  </conditionalFormatting>
  <conditionalFormatting sqref="N20:N22">
    <cfRule type="expression" dxfId="1648" priority="9" stopIfTrue="1">
      <formula>ISERROR(N20)</formula>
    </cfRule>
  </conditionalFormatting>
  <conditionalFormatting sqref="N34">
    <cfRule type="expression" dxfId="1647" priority="12" stopIfTrue="1">
      <formula>ISERROR(N34)</formula>
    </cfRule>
  </conditionalFormatting>
  <pageMargins left="0.59055118110236227" right="0.59055118110236227" top="1.1811023622047245" bottom="0.39370078740157483" header="0.59055118110236227" footer="0.39370078740157483"/>
  <pageSetup paperSize="9" orientation="landscape" blackAndWhite="1" errors="blank" horizontalDpi="4294967293"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165</vt:i4>
      </vt:variant>
    </vt:vector>
  </HeadingPairs>
  <TitlesOfParts>
    <vt:vector size="248" baseType="lpstr">
      <vt:lpstr>表　　紙</vt:lpstr>
      <vt:lpstr>内訳書甲</vt:lpstr>
      <vt:lpstr>共通仮設積上げ</vt:lpstr>
      <vt:lpstr>Ａ建築</vt:lpstr>
      <vt:lpstr>①</vt:lpstr>
      <vt:lpstr>②</vt:lpstr>
      <vt:lpstr>③</vt:lpstr>
      <vt:lpstr>④</vt:lpstr>
      <vt:lpstr>⑤</vt:lpstr>
      <vt:lpstr>⑥</vt:lpstr>
      <vt:lpstr>⑦</vt:lpstr>
      <vt:lpstr>⑧</vt:lpstr>
      <vt:lpstr>⑨</vt:lpstr>
      <vt:lpstr>⑩</vt:lpstr>
      <vt:lpstr>⑪</vt:lpstr>
      <vt:lpstr>⑫</vt:lpstr>
      <vt:lpstr>⑬</vt:lpstr>
      <vt:lpstr>⑭</vt:lpstr>
      <vt:lpstr>⑮</vt:lpstr>
      <vt:lpstr>⑯</vt:lpstr>
      <vt:lpstr>⑰</vt:lpstr>
      <vt:lpstr>⑱</vt:lpstr>
      <vt:lpstr>⑲</vt:lpstr>
      <vt:lpstr>⑳</vt:lpstr>
      <vt:lpstr>㉑</vt:lpstr>
      <vt:lpstr>㉒</vt:lpstr>
      <vt:lpstr>㉓</vt:lpstr>
      <vt:lpstr>㉔</vt:lpstr>
      <vt:lpstr>㉕</vt:lpstr>
      <vt:lpstr>㉖外構 </vt:lpstr>
      <vt:lpstr>㉗アスベスト除去</vt:lpstr>
      <vt:lpstr>㉘汚染土壌</vt:lpstr>
      <vt:lpstr>①備品</vt:lpstr>
      <vt:lpstr>②備品</vt:lpstr>
      <vt:lpstr>③備品</vt:lpstr>
      <vt:lpstr>⑤備品</vt:lpstr>
      <vt:lpstr>⑥備品</vt:lpstr>
      <vt:lpstr>⑦備品</vt:lpstr>
      <vt:lpstr>⑧備品</vt:lpstr>
      <vt:lpstr>⑭備品</vt:lpstr>
      <vt:lpstr>①発生材</vt:lpstr>
      <vt:lpstr>②発生材</vt:lpstr>
      <vt:lpstr>③発生材</vt:lpstr>
      <vt:lpstr>④発生材</vt:lpstr>
      <vt:lpstr>⑤発生材</vt:lpstr>
      <vt:lpstr>⑥発生材</vt:lpstr>
      <vt:lpstr>⑦発生材</vt:lpstr>
      <vt:lpstr>⑧発生材</vt:lpstr>
      <vt:lpstr>⑨発生材</vt:lpstr>
      <vt:lpstr>⑩発生材</vt:lpstr>
      <vt:lpstr>⑪発生材</vt:lpstr>
      <vt:lpstr>⑫発生材</vt:lpstr>
      <vt:lpstr>⑭発生材</vt:lpstr>
      <vt:lpstr>⑮発生材</vt:lpstr>
      <vt:lpstr>⑯㉒発生材</vt:lpstr>
      <vt:lpstr>㉔発生材</vt:lpstr>
      <vt:lpstr>電気設備　頭</vt:lpstr>
      <vt:lpstr>①工場棟(電気)</vt:lpstr>
      <vt:lpstr>②事務所棟A(電気)</vt:lpstr>
      <vt:lpstr>③事務所棟B(電気)</vt:lpstr>
      <vt:lpstr>④切粉置場(電気)</vt:lpstr>
      <vt:lpstr>⑤変電所棟(電気)</vt:lpstr>
      <vt:lpstr>⑥切断工場棟(電気)</vt:lpstr>
      <vt:lpstr>⑦受付棟(電気)</vt:lpstr>
      <vt:lpstr>⑧食堂棟(電気)</vt:lpstr>
      <vt:lpstr>⑨ｺﾝﾌﾟﾚｯｻｰ室棟(電気)</vt:lpstr>
      <vt:lpstr>⑪シャワー室棟(電気)</vt:lpstr>
      <vt:lpstr>⑭トイレ棟(電気)</vt:lpstr>
      <vt:lpstr>⑯消防ポンプ室棟(電気)</vt:lpstr>
      <vt:lpstr>㉒倉庫棟(電気)</vt:lpstr>
      <vt:lpstr>㉖外構(電気)</vt:lpstr>
      <vt:lpstr>㉗発生材処分費</vt:lpstr>
      <vt:lpstr>機械頭</vt:lpstr>
      <vt:lpstr>①工場棟</vt:lpstr>
      <vt:lpstr>②事務所棟A</vt:lpstr>
      <vt:lpstr>③事務所B棟</vt:lpstr>
      <vt:lpstr>⑥切断工場棟</vt:lpstr>
      <vt:lpstr>⑦受付棟</vt:lpstr>
      <vt:lpstr>⑧食堂棟</vt:lpstr>
      <vt:lpstr>⑭ﾄｲﾚ棟</vt:lpstr>
      <vt:lpstr>㉖外構 (2)</vt:lpstr>
      <vt:lpstr>㉗運搬処分</vt:lpstr>
      <vt:lpstr>歩掛</vt:lpstr>
      <vt:lpstr>①!Print_Area</vt:lpstr>
      <vt:lpstr>①工場棟!Print_Area</vt:lpstr>
      <vt:lpstr>'①工場棟(電気)'!Print_Area</vt:lpstr>
      <vt:lpstr>①発生材!Print_Area</vt:lpstr>
      <vt:lpstr>①備品!Print_Area</vt:lpstr>
      <vt:lpstr>②!Print_Area</vt:lpstr>
      <vt:lpstr>②事務所棟A!Print_Area</vt:lpstr>
      <vt:lpstr>'②事務所棟A(電気)'!Print_Area</vt:lpstr>
      <vt:lpstr>②発生材!Print_Area</vt:lpstr>
      <vt:lpstr>②備品!Print_Area</vt:lpstr>
      <vt:lpstr>③!Print_Area</vt:lpstr>
      <vt:lpstr>③事務所B棟!Print_Area</vt:lpstr>
      <vt:lpstr>'③事務所棟B(電気)'!Print_Area</vt:lpstr>
      <vt:lpstr>③発生材!Print_Area</vt:lpstr>
      <vt:lpstr>③備品!Print_Area</vt:lpstr>
      <vt:lpstr>④!Print_Area</vt:lpstr>
      <vt:lpstr>'④切粉置場(電気)'!Print_Area</vt:lpstr>
      <vt:lpstr>④発生材!Print_Area</vt:lpstr>
      <vt:lpstr>⑤!Print_Area</vt:lpstr>
      <vt:lpstr>⑤発生材!Print_Area</vt:lpstr>
      <vt:lpstr>⑤備品!Print_Area</vt:lpstr>
      <vt:lpstr>'⑤変電所棟(電気)'!Print_Area</vt:lpstr>
      <vt:lpstr>⑥!Print_Area</vt:lpstr>
      <vt:lpstr>⑥切断工場棟!Print_Area</vt:lpstr>
      <vt:lpstr>'⑥切断工場棟(電気)'!Print_Area</vt:lpstr>
      <vt:lpstr>⑥発生材!Print_Area</vt:lpstr>
      <vt:lpstr>⑥備品!Print_Area</vt:lpstr>
      <vt:lpstr>⑦!Print_Area</vt:lpstr>
      <vt:lpstr>⑦受付棟!Print_Area</vt:lpstr>
      <vt:lpstr>'⑦受付棟(電気)'!Print_Area</vt:lpstr>
      <vt:lpstr>⑦発生材!Print_Area</vt:lpstr>
      <vt:lpstr>⑦備品!Print_Area</vt:lpstr>
      <vt:lpstr>⑧!Print_Area</vt:lpstr>
      <vt:lpstr>⑧食堂棟!Print_Area</vt:lpstr>
      <vt:lpstr>'⑧食堂棟(電気)'!Print_Area</vt:lpstr>
      <vt:lpstr>⑧発生材!Print_Area</vt:lpstr>
      <vt:lpstr>⑧備品!Print_Area</vt:lpstr>
      <vt:lpstr>⑨!Print_Area</vt:lpstr>
      <vt:lpstr>'⑨ｺﾝﾌﾟﾚｯｻｰ室棟(電気)'!Print_Area</vt:lpstr>
      <vt:lpstr>⑨発生材!Print_Area</vt:lpstr>
      <vt:lpstr>⑩!Print_Area</vt:lpstr>
      <vt:lpstr>⑩発生材!Print_Area</vt:lpstr>
      <vt:lpstr>⑪!Print_Area</vt:lpstr>
      <vt:lpstr>'⑪シャワー室棟(電気)'!Print_Area</vt:lpstr>
      <vt:lpstr>⑪発生材!Print_Area</vt:lpstr>
      <vt:lpstr>⑫!Print_Area</vt:lpstr>
      <vt:lpstr>⑫発生材!Print_Area</vt:lpstr>
      <vt:lpstr>⑬!Print_Area</vt:lpstr>
      <vt:lpstr>⑭!Print_Area</vt:lpstr>
      <vt:lpstr>⑭ﾄｲﾚ棟!Print_Area</vt:lpstr>
      <vt:lpstr>'⑭トイレ棟(電気)'!Print_Area</vt:lpstr>
      <vt:lpstr>⑭発生材!Print_Area</vt:lpstr>
      <vt:lpstr>⑭備品!Print_Area</vt:lpstr>
      <vt:lpstr>⑮!Print_Area</vt:lpstr>
      <vt:lpstr>⑮発生材!Print_Area</vt:lpstr>
      <vt:lpstr>⑯!Print_Area</vt:lpstr>
      <vt:lpstr>⑯㉒発生材!Print_Area</vt:lpstr>
      <vt:lpstr>'⑯消防ポンプ室棟(電気)'!Print_Area</vt:lpstr>
      <vt:lpstr>⑰!Print_Area</vt:lpstr>
      <vt:lpstr>⑱!Print_Area</vt:lpstr>
      <vt:lpstr>⑲!Print_Area</vt:lpstr>
      <vt:lpstr>⑳!Print_Area</vt:lpstr>
      <vt:lpstr>'㉑'!Print_Area</vt:lpstr>
      <vt:lpstr>'㉒'!Print_Area</vt:lpstr>
      <vt:lpstr>'㉒倉庫棟(電気)'!Print_Area</vt:lpstr>
      <vt:lpstr>'㉓'!Print_Area</vt:lpstr>
      <vt:lpstr>'㉔'!Print_Area</vt:lpstr>
      <vt:lpstr>'㉔発生材'!Print_Area</vt:lpstr>
      <vt:lpstr>'㉕'!Print_Area</vt:lpstr>
      <vt:lpstr>'㉖外構 '!Print_Area</vt:lpstr>
      <vt:lpstr>'㉖外構 (2)'!Print_Area</vt:lpstr>
      <vt:lpstr>'㉖外構(電気)'!Print_Area</vt:lpstr>
      <vt:lpstr>'㉗アスベスト除去'!Print_Area</vt:lpstr>
      <vt:lpstr>'㉗運搬処分'!Print_Area</vt:lpstr>
      <vt:lpstr>'㉗発生材処分費'!Print_Area</vt:lpstr>
      <vt:lpstr>'㉘汚染土壌'!Print_Area</vt:lpstr>
      <vt:lpstr>Ａ建築!Print_Area</vt:lpstr>
      <vt:lpstr>機械頭!Print_Area</vt:lpstr>
      <vt:lpstr>共通仮設積上げ!Print_Area</vt:lpstr>
      <vt:lpstr>'電気設備　頭'!Print_Area</vt:lpstr>
      <vt:lpstr>内訳書甲!Print_Area</vt:lpstr>
      <vt:lpstr>'表　　紙'!Print_Area</vt:lpstr>
      <vt:lpstr>歩掛!Print_Area</vt:lpstr>
      <vt:lpstr>①!Print_Titles</vt:lpstr>
      <vt:lpstr>①工場棟!Print_Titles</vt:lpstr>
      <vt:lpstr>'①工場棟(電気)'!Print_Titles</vt:lpstr>
      <vt:lpstr>①発生材!Print_Titles</vt:lpstr>
      <vt:lpstr>①備品!Print_Titles</vt:lpstr>
      <vt:lpstr>②!Print_Titles</vt:lpstr>
      <vt:lpstr>②事務所棟A!Print_Titles</vt:lpstr>
      <vt:lpstr>'②事務所棟A(電気)'!Print_Titles</vt:lpstr>
      <vt:lpstr>②発生材!Print_Titles</vt:lpstr>
      <vt:lpstr>②備品!Print_Titles</vt:lpstr>
      <vt:lpstr>③!Print_Titles</vt:lpstr>
      <vt:lpstr>③事務所B棟!Print_Titles</vt:lpstr>
      <vt:lpstr>'③事務所棟B(電気)'!Print_Titles</vt:lpstr>
      <vt:lpstr>③発生材!Print_Titles</vt:lpstr>
      <vt:lpstr>③備品!Print_Titles</vt:lpstr>
      <vt:lpstr>④!Print_Titles</vt:lpstr>
      <vt:lpstr>'④切粉置場(電気)'!Print_Titles</vt:lpstr>
      <vt:lpstr>④発生材!Print_Titles</vt:lpstr>
      <vt:lpstr>⑤!Print_Titles</vt:lpstr>
      <vt:lpstr>⑤発生材!Print_Titles</vt:lpstr>
      <vt:lpstr>⑤備品!Print_Titles</vt:lpstr>
      <vt:lpstr>'⑤変電所棟(電気)'!Print_Titles</vt:lpstr>
      <vt:lpstr>⑥!Print_Titles</vt:lpstr>
      <vt:lpstr>⑥切断工場棟!Print_Titles</vt:lpstr>
      <vt:lpstr>'⑥切断工場棟(電気)'!Print_Titles</vt:lpstr>
      <vt:lpstr>⑥発生材!Print_Titles</vt:lpstr>
      <vt:lpstr>⑥備品!Print_Titles</vt:lpstr>
      <vt:lpstr>⑦!Print_Titles</vt:lpstr>
      <vt:lpstr>⑦受付棟!Print_Titles</vt:lpstr>
      <vt:lpstr>'⑦受付棟(電気)'!Print_Titles</vt:lpstr>
      <vt:lpstr>⑦発生材!Print_Titles</vt:lpstr>
      <vt:lpstr>⑦備品!Print_Titles</vt:lpstr>
      <vt:lpstr>⑧!Print_Titles</vt:lpstr>
      <vt:lpstr>⑧食堂棟!Print_Titles</vt:lpstr>
      <vt:lpstr>'⑧食堂棟(電気)'!Print_Titles</vt:lpstr>
      <vt:lpstr>⑧発生材!Print_Titles</vt:lpstr>
      <vt:lpstr>⑧備品!Print_Titles</vt:lpstr>
      <vt:lpstr>⑨!Print_Titles</vt:lpstr>
      <vt:lpstr>'⑨ｺﾝﾌﾟﾚｯｻｰ室棟(電気)'!Print_Titles</vt:lpstr>
      <vt:lpstr>⑨発生材!Print_Titles</vt:lpstr>
      <vt:lpstr>⑩!Print_Titles</vt:lpstr>
      <vt:lpstr>⑩発生材!Print_Titles</vt:lpstr>
      <vt:lpstr>⑪!Print_Titles</vt:lpstr>
      <vt:lpstr>'⑪シャワー室棟(電気)'!Print_Titles</vt:lpstr>
      <vt:lpstr>⑪発生材!Print_Titles</vt:lpstr>
      <vt:lpstr>⑫!Print_Titles</vt:lpstr>
      <vt:lpstr>⑫発生材!Print_Titles</vt:lpstr>
      <vt:lpstr>⑬!Print_Titles</vt:lpstr>
      <vt:lpstr>⑭!Print_Titles</vt:lpstr>
      <vt:lpstr>⑭ﾄｲﾚ棟!Print_Titles</vt:lpstr>
      <vt:lpstr>'⑭トイレ棟(電気)'!Print_Titles</vt:lpstr>
      <vt:lpstr>⑭発生材!Print_Titles</vt:lpstr>
      <vt:lpstr>⑭備品!Print_Titles</vt:lpstr>
      <vt:lpstr>⑮!Print_Titles</vt:lpstr>
      <vt:lpstr>⑮発生材!Print_Titles</vt:lpstr>
      <vt:lpstr>⑯!Print_Titles</vt:lpstr>
      <vt:lpstr>⑯㉒発生材!Print_Titles</vt:lpstr>
      <vt:lpstr>'⑯消防ポンプ室棟(電気)'!Print_Titles</vt:lpstr>
      <vt:lpstr>⑰!Print_Titles</vt:lpstr>
      <vt:lpstr>⑱!Print_Titles</vt:lpstr>
      <vt:lpstr>⑲!Print_Titles</vt:lpstr>
      <vt:lpstr>⑳!Print_Titles</vt:lpstr>
      <vt:lpstr>'㉑'!Print_Titles</vt:lpstr>
      <vt:lpstr>'㉒'!Print_Titles</vt:lpstr>
      <vt:lpstr>'㉒倉庫棟(電気)'!Print_Titles</vt:lpstr>
      <vt:lpstr>'㉓'!Print_Titles</vt:lpstr>
      <vt:lpstr>'㉔'!Print_Titles</vt:lpstr>
      <vt:lpstr>'㉔発生材'!Print_Titles</vt:lpstr>
      <vt:lpstr>'㉕'!Print_Titles</vt:lpstr>
      <vt:lpstr>'㉖外構 '!Print_Titles</vt:lpstr>
      <vt:lpstr>'㉖外構 (2)'!Print_Titles</vt:lpstr>
      <vt:lpstr>'㉖外構(電気)'!Print_Titles</vt:lpstr>
      <vt:lpstr>'㉗アスベスト除去'!Print_Titles</vt:lpstr>
      <vt:lpstr>'㉗運搬処分'!Print_Titles</vt:lpstr>
      <vt:lpstr>'㉗発生材処分費'!Print_Titles</vt:lpstr>
      <vt:lpstr>'㉘汚染土壌'!Print_Titles</vt:lpstr>
      <vt:lpstr>Ａ建築!Print_Titles</vt:lpstr>
      <vt:lpstr>機械頭!Print_Titles</vt:lpstr>
      <vt:lpstr>共通仮設積上げ!Print_Titles</vt:lpstr>
      <vt:lpstr>'電気設備　頭'!Print_Titles</vt:lpstr>
      <vt:lpstr>歩掛!Print_Titles</vt:lpstr>
      <vt:lpstr>内訳書甲!甲用紙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大輔</dc:creator>
  <cp:lastModifiedBy>CAD2</cp:lastModifiedBy>
  <cp:lastPrinted>2026-04-30T07:15:07Z</cp:lastPrinted>
  <dcterms:created xsi:type="dcterms:W3CDTF">2005-08-02T04:28:43Z</dcterms:created>
  <dcterms:modified xsi:type="dcterms:W3CDTF">2026-06-18T06:58:15Z</dcterms:modified>
</cp:coreProperties>
</file>