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-sv\sc100002\01財務契約Ｔ\①財政\61_公会計\02_統一モデル移行関係\令和６年度（令和５年度決算）\05_財務書類・固定資産台帳\長泉町_財務四表等_20250319\附属明細\"/>
    </mc:Choice>
  </mc:AlternateContent>
  <xr:revisionPtr revIDLastSave="0" documentId="13_ncr:1_{AD4F385C-9A71-4491-9E39-C1382D1AEB80}" xr6:coauthVersionLast="47" xr6:coauthVersionMax="47" xr10:uidLastSave="{00000000-0000-0000-0000-000000000000}"/>
  <bookViews>
    <workbookView xWindow="25490" yWindow="-110" windowWidth="19420" windowHeight="10420" activeTab="1" xr2:uid="{00000000-000D-0000-FFFF-FFFF00000000}"/>
  </bookViews>
  <sheets>
    <sheet name="引当金の明細_全体会計" sheetId="2" r:id="rId1"/>
    <sheet name="基金の明細 _全体会計" sheetId="3" r:id="rId2"/>
  </sheets>
  <definedNames>
    <definedName name="_xlnm._FilterDatabase" localSheetId="0" hidden="1">引当金の明細_全体会計!$A$6:$K$13</definedName>
    <definedName name="_xlnm.Print_Area" localSheetId="0">引当金の明細_全体会計!$A$1:$F$27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F6" i="3" s="1"/>
  <c r="F7" i="3"/>
  <c r="G7" i="3" s="1"/>
  <c r="F8" i="3"/>
  <c r="G8" i="3" s="1"/>
  <c r="B9" i="3"/>
  <c r="F9" i="3" s="1"/>
  <c r="G9" i="3" s="1"/>
  <c r="B10" i="3"/>
  <c r="F10" i="3"/>
  <c r="G10" i="3" s="1"/>
  <c r="F11" i="3"/>
  <c r="G11" i="3" s="1"/>
  <c r="F12" i="3"/>
  <c r="G12" i="3" s="1"/>
  <c r="B13" i="3"/>
  <c r="F13" i="3" s="1"/>
  <c r="G13" i="3" s="1"/>
  <c r="B14" i="3"/>
  <c r="F14" i="3" s="1"/>
  <c r="G14" i="3" s="1"/>
  <c r="F15" i="3"/>
  <c r="G15" i="3" s="1"/>
  <c r="B16" i="3"/>
  <c r="F16" i="3" s="1"/>
  <c r="G16" i="3" s="1"/>
  <c r="B17" i="3"/>
  <c r="F17" i="3" s="1"/>
  <c r="G17" i="3" s="1"/>
  <c r="C17" i="3"/>
  <c r="B18" i="3"/>
  <c r="F18" i="3" s="1"/>
  <c r="G18" i="3" s="1"/>
  <c r="B19" i="3"/>
  <c r="F19" i="3" s="1"/>
  <c r="G19" i="3" s="1"/>
  <c r="F20" i="3"/>
  <c r="G20" i="3"/>
  <c r="B21" i="3"/>
  <c r="F21" i="3" s="1"/>
  <c r="G21" i="3" s="1"/>
  <c r="F22" i="3"/>
  <c r="G22" i="3" s="1"/>
  <c r="F23" i="3"/>
  <c r="G23" i="3" s="1"/>
  <c r="B24" i="3"/>
  <c r="F24" i="3" s="1"/>
  <c r="G24" i="3" s="1"/>
  <c r="C27" i="3"/>
  <c r="D27" i="3"/>
  <c r="E27" i="3"/>
  <c r="G6" i="3" l="1"/>
  <c r="F27" i="3"/>
  <c r="B27" i="3"/>
  <c r="C27" i="2"/>
  <c r="D27" i="2"/>
  <c r="E27" i="2"/>
  <c r="B27" i="2"/>
  <c r="F13" i="2" l="1"/>
  <c r="I13" i="2" s="1"/>
  <c r="F20" i="2"/>
  <c r="I20" i="2" s="1"/>
  <c r="F12" i="2" l="1"/>
  <c r="I12" i="2" s="1"/>
  <c r="F11" i="2"/>
  <c r="I11" i="2" s="1"/>
  <c r="F10" i="2"/>
  <c r="I10" i="2" s="1"/>
  <c r="F9" i="2"/>
  <c r="I9" i="2" s="1"/>
  <c r="F8" i="2"/>
  <c r="I8" i="2" s="1"/>
  <c r="F24" i="2"/>
  <c r="I24" i="2" s="1"/>
  <c r="F25" i="2"/>
  <c r="I25" i="2" s="1"/>
  <c r="F23" i="2"/>
  <c r="I23" i="2" s="1"/>
  <c r="F17" i="2"/>
  <c r="I17" i="2" s="1"/>
  <c r="F18" i="2"/>
  <c r="I18" i="2" s="1"/>
  <c r="F19" i="2"/>
  <c r="I19" i="2" s="1"/>
  <c r="F16" i="2"/>
  <c r="I16" i="2" s="1"/>
  <c r="F27" i="2" l="1"/>
</calcChain>
</file>

<file path=xl/sharedStrings.xml><?xml version="1.0" encoding="utf-8"?>
<sst xmlns="http://schemas.openxmlformats.org/spreadsheetml/2006/main" count="72" uniqueCount="50">
  <si>
    <t>引当金の明細</t>
  </si>
  <si>
    <t>自治体名：長泉町</t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</si>
  <si>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</si>
  <si>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</si>
  <si>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</si>
  <si>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</si>
  <si>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</si>
  <si>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</si>
  <si>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</si>
  <si>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合計</t>
  </si>
  <si>
    <t>一般会計等</t>
  </si>
  <si>
    <t>国民健康保険事業特別会計</t>
  </si>
  <si>
    <t>後期高齢者医療特別会計</t>
  </si>
  <si>
    <t>介護保険事業特別会計</t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</si>
  <si>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</si>
  <si>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</si>
  <si>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(単位：円)</t>
    <rPh sb="4" eb="5">
      <t>エン</t>
    </rPh>
    <phoneticPr fontId="3"/>
  </si>
  <si>
    <t>水道公営企業会計</t>
    <rPh sb="2" eb="4">
      <t>コウエイ</t>
    </rPh>
    <rPh sb="4" eb="6">
      <t>キギョウ</t>
    </rPh>
    <phoneticPr fontId="3"/>
  </si>
  <si>
    <t>下水道公営企業会計</t>
    <rPh sb="0" eb="3">
      <t>ゲスイドウ</t>
    </rPh>
    <rPh sb="3" eb="5">
      <t>コウエイ</t>
    </rPh>
    <rPh sb="5" eb="7">
      <t>キギョウ</t>
    </rPh>
    <rPh sb="7" eb="9">
      <t>カイケイ</t>
    </rPh>
    <phoneticPr fontId="3"/>
  </si>
  <si>
    <t>会計：全体会計</t>
    <rPh sb="0" eb="2">
      <t>カイケイ</t>
    </rPh>
    <rPh sb="3" eb="5">
      <t>ゼンタイ</t>
    </rPh>
    <rPh sb="5" eb="7">
      <t>カイケイ</t>
    </rPh>
    <phoneticPr fontId="3"/>
  </si>
  <si>
    <t>徴収不能引当金</t>
    <rPh sb="0" eb="4">
      <t>チョウシュウフノウ</t>
    </rPh>
    <rPh sb="4" eb="7">
      <t>ヒキアテキン</t>
    </rPh>
    <phoneticPr fontId="3"/>
  </si>
  <si>
    <t>賞与等引当金</t>
    <rPh sb="0" eb="3">
      <t>ショウヨトウ</t>
    </rPh>
    <rPh sb="3" eb="6">
      <t>ヒキアテキン</t>
    </rPh>
    <phoneticPr fontId="3"/>
  </si>
  <si>
    <t>退職手当引当金</t>
    <rPh sb="0" eb="4">
      <t>タイショクテアテ</t>
    </rPh>
    <rPh sb="4" eb="7">
      <t>ヒキアテキン</t>
    </rPh>
    <phoneticPr fontId="3"/>
  </si>
  <si>
    <t>年度：令和５年度</t>
    <rPh sb="3" eb="5">
      <t>レイワ</t>
    </rPh>
    <phoneticPr fontId="3"/>
  </si>
  <si>
    <t>介護保険保険給付等支払準備基金</t>
    <rPh sb="0" eb="2">
      <t>カイゴ</t>
    </rPh>
    <rPh sb="2" eb="4">
      <t>ホケン</t>
    </rPh>
    <rPh sb="4" eb="6">
      <t>ホケン</t>
    </rPh>
    <rPh sb="6" eb="8">
      <t>キュウフ</t>
    </rPh>
    <rPh sb="8" eb="9">
      <t>トウ</t>
    </rPh>
    <rPh sb="9" eb="11">
      <t>シハライ</t>
    </rPh>
    <rPh sb="11" eb="13">
      <t>ジュンビ</t>
    </rPh>
    <rPh sb="13" eb="15">
      <t>キキン</t>
    </rPh>
    <phoneticPr fontId="0"/>
  </si>
  <si>
    <t>国民健康保険出産費資金貸付金</t>
    <rPh sb="0" eb="2">
      <t>コクミン</t>
    </rPh>
    <rPh sb="2" eb="4">
      <t>ケンコウ</t>
    </rPh>
    <rPh sb="4" eb="6">
      <t>ホケン</t>
    </rPh>
    <rPh sb="6" eb="8">
      <t>シュッサン</t>
    </rPh>
    <rPh sb="8" eb="9">
      <t>ヒ</t>
    </rPh>
    <rPh sb="9" eb="11">
      <t>シキン</t>
    </rPh>
    <rPh sb="11" eb="13">
      <t>カシツケ</t>
    </rPh>
    <rPh sb="13" eb="14">
      <t>キン</t>
    </rPh>
    <phoneticPr fontId="0"/>
  </si>
  <si>
    <t>国民健康保険高額医療費資金貸付金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イリョウヒ</t>
    </rPh>
    <rPh sb="11" eb="13">
      <t>シキン</t>
    </rPh>
    <rPh sb="13" eb="15">
      <t>カシツケ</t>
    </rPh>
    <rPh sb="15" eb="16">
      <t>キン</t>
    </rPh>
    <phoneticPr fontId="0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</si>
  <si>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0"/>
  </si>
  <si>
    <t>土地開発基金</t>
    <rPh sb="0" eb="2">
      <t>トチ</t>
    </rPh>
    <rPh sb="2" eb="4">
      <t>カイハツ</t>
    </rPh>
    <rPh sb="4" eb="6">
      <t>キキン</t>
    </rPh>
    <phoneticPr fontId="5"/>
  </si>
  <si>
    <t>森林環境譲与税</t>
    <rPh sb="0" eb="4">
      <t>シンリンカンキョウ</t>
    </rPh>
    <rPh sb="4" eb="7">
      <t>ジョウヨゼイ</t>
    </rPh>
    <phoneticPr fontId="3"/>
  </si>
  <si>
    <t>ふるさと応援基金</t>
    <rPh sb="4" eb="6">
      <t>オウエン</t>
    </rPh>
    <rPh sb="6" eb="8">
      <t>キキン</t>
    </rPh>
    <phoneticPr fontId="3"/>
  </si>
  <si>
    <t>公共施設長寿命化基金</t>
    <rPh sb="0" eb="2">
      <t>コウキョウ</t>
    </rPh>
    <rPh sb="2" eb="4">
      <t>シセツ</t>
    </rPh>
    <rPh sb="4" eb="5">
      <t>チョウ</t>
    </rPh>
    <rPh sb="5" eb="8">
      <t>ジュミョウカ</t>
    </rPh>
    <rPh sb="8" eb="10">
      <t>キキン</t>
    </rPh>
    <phoneticPr fontId="2"/>
  </si>
  <si>
    <t>収入印紙等購買基金</t>
    <rPh sb="0" eb="2">
      <t>シュウニュウ</t>
    </rPh>
    <rPh sb="2" eb="4">
      <t>インシ</t>
    </rPh>
    <rPh sb="4" eb="5">
      <t>トウ</t>
    </rPh>
    <rPh sb="5" eb="7">
      <t>コウバイ</t>
    </rPh>
    <rPh sb="7" eb="9">
      <t>キキン</t>
    </rPh>
    <phoneticPr fontId="2"/>
  </si>
  <si>
    <t>スポーツ施設整備基金</t>
    <rPh sb="4" eb="6">
      <t>シセツ</t>
    </rPh>
    <rPh sb="6" eb="8">
      <t>セイビ</t>
    </rPh>
    <rPh sb="8" eb="10">
      <t>キキン</t>
    </rPh>
    <phoneticPr fontId="2"/>
  </si>
  <si>
    <t>育英資金給付基金</t>
    <rPh sb="0" eb="2">
      <t>イクエイ</t>
    </rPh>
    <rPh sb="2" eb="4">
      <t>シキン</t>
    </rPh>
    <rPh sb="4" eb="6">
      <t>キュウフ</t>
    </rPh>
    <rPh sb="6" eb="8">
      <t>キキン</t>
    </rPh>
    <phoneticPr fontId="2"/>
  </si>
  <si>
    <t>町営住宅修繕基金</t>
    <rPh sb="0" eb="2">
      <t>チョウエイ</t>
    </rPh>
    <rPh sb="2" eb="4">
      <t>ジュウタク</t>
    </rPh>
    <rPh sb="4" eb="6">
      <t>シュウゼン</t>
    </rPh>
    <rPh sb="6" eb="8">
      <t>キキン</t>
    </rPh>
    <phoneticPr fontId="2"/>
  </si>
  <si>
    <t>ふるさと水と土基金</t>
    <rPh sb="4" eb="5">
      <t>ミズ</t>
    </rPh>
    <rPh sb="6" eb="7">
      <t>ツチ</t>
    </rPh>
    <rPh sb="7" eb="9">
      <t>キキン</t>
    </rPh>
    <phoneticPr fontId="2"/>
  </si>
  <si>
    <t>衛生施設建設基金</t>
    <rPh sb="0" eb="2">
      <t>エイセイ</t>
    </rPh>
    <rPh sb="2" eb="4">
      <t>シセツ</t>
    </rPh>
    <rPh sb="4" eb="6">
      <t>ケンセツ</t>
    </rPh>
    <rPh sb="6" eb="8">
      <t>キキン</t>
    </rPh>
    <phoneticPr fontId="2"/>
  </si>
  <si>
    <t>地域福祉基金</t>
    <rPh sb="0" eb="2">
      <t>チイキ</t>
    </rPh>
    <rPh sb="2" eb="4">
      <t>フクシ</t>
    </rPh>
    <rPh sb="4" eb="6">
      <t>キキン</t>
    </rPh>
    <phoneticPr fontId="2"/>
  </si>
  <si>
    <t>国債交流基金</t>
    <rPh sb="0" eb="2">
      <t>コクサイ</t>
    </rPh>
    <rPh sb="2" eb="4">
      <t>コウリュウ</t>
    </rPh>
    <rPh sb="4" eb="6">
      <t>キキン</t>
    </rPh>
    <phoneticPr fontId="2"/>
  </si>
  <si>
    <t>美術品購入基金</t>
    <rPh sb="0" eb="2">
      <t>ビジュツ</t>
    </rPh>
    <rPh sb="2" eb="3">
      <t>ヒン</t>
    </rPh>
    <rPh sb="3" eb="5">
      <t>コウニュウ</t>
    </rPh>
    <rPh sb="5" eb="7">
      <t>キキン</t>
    </rPh>
    <phoneticPr fontId="2"/>
  </si>
  <si>
    <t>減債基金</t>
    <rPh sb="0" eb="2">
      <t>ゲンサイ</t>
    </rPh>
    <rPh sb="2" eb="4">
      <t>キキン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</si>
  <si>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</si>
  <si>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(参考)財産に関する_x000D_
調書記載額(千円)</t>
    <rPh sb="18" eb="20">
      <t>センエン</t>
    </rPh>
    <phoneticPr fontId="3"/>
  </si>
  <si>
    <t>合計_x000D_
(貸借対照表計上額)</t>
  </si>
  <si>
    <t>土地</t>
  </si>
  <si>
    <t>有価証券</t>
  </si>
  <si>
    <t>現金預金</t>
  </si>
  <si>
    <t>種類</t>
  </si>
  <si>
    <t>基金の明細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</si>
</sst>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1" fillId="0" borderId="1" xfId="0" applyNumberFormat="1" applyFont="1" applyBorder="1" applyAlignment="1">
      <alignment horizontal="left" vertical="center"/>
    </xf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opLeftCell="A13" workbookViewId="0">
      <selection activeCell="E17" sqref="E17"/>
    </sheetView>
  </sheetViews>
  <sheetFormatPr defaultColWidth="8.875" defaultRowHeight="11.25" x14ac:dyDescent="0.15"/>
  <cols>
    <col min="1" max="1" width="25.25" style="8" bestFit="1" customWidth="1"/>
    <col min="2" max="6" width="20.875" style="8" customWidth="1"/>
    <col min="7" max="7" width="14.125" style="8" hidden="1" customWidth="1"/>
    <col min="8" max="8" width="11.25" style="8" customWidth="1"/>
    <col min="9" max="9" width="8.875" style="8" customWidth="1"/>
    <col min="10" max="16384" width="8.875" style="8"/>
  </cols>
  <sheetData>
    <row r="1" spans="1:9" ht="21" x14ac:dyDescent="0.2">
      <c r="A1" s="4" t="s">
        <v>0</v>
      </c>
    </row>
    <row r="2" spans="1:9" ht="13.5" x14ac:dyDescent="0.15">
      <c r="A2" s="7" t="s">
        <v>1</v>
      </c>
    </row>
    <row r="3" spans="1:9" ht="13.5" x14ac:dyDescent="0.15">
      <c r="A3" s="7" t="s">
        <v>23</v>
      </c>
    </row>
    <row r="4" spans="1:9" ht="13.5" x14ac:dyDescent="0.15">
      <c r="A4" s="7" t="s">
        <v>19</v>
      </c>
      <c r="F4" s="5" t="s">
        <v>16</v>
      </c>
    </row>
    <row r="5" spans="1:9" ht="22.5" customHeight="1" x14ac:dyDescent="0.15">
      <c r="A5" s="10" t="s">
        <v>2</v>
      </c>
      <c r="B5" s="10" t="s">
        <v>3</v>
      </c>
      <c r="C5" s="10" t="s">
        <v>4</v>
      </c>
      <c r="D5" s="10" t="s">
        <v>5</v>
      </c>
      <c r="E5" s="10"/>
      <c r="F5" s="10" t="s">
        <v>6</v>
      </c>
    </row>
    <row r="6" spans="1:9" ht="22.5" customHeight="1" x14ac:dyDescent="0.15">
      <c r="A6" s="10"/>
      <c r="B6" s="10"/>
      <c r="C6" s="10"/>
      <c r="D6" s="2" t="s">
        <v>7</v>
      </c>
      <c r="E6" s="2" t="s">
        <v>8</v>
      </c>
      <c r="F6" s="10"/>
    </row>
    <row r="7" spans="1:9" ht="18" customHeight="1" x14ac:dyDescent="0.15">
      <c r="A7" s="6" t="s">
        <v>20</v>
      </c>
      <c r="B7" s="3"/>
      <c r="C7" s="3"/>
      <c r="D7" s="3"/>
      <c r="E7" s="3"/>
      <c r="F7" s="3"/>
    </row>
    <row r="8" spans="1:9" ht="18" customHeight="1" x14ac:dyDescent="0.15">
      <c r="A8" s="6" t="s">
        <v>10</v>
      </c>
      <c r="B8" s="3">
        <v>10230879</v>
      </c>
      <c r="C8" s="3">
        <v>24486485</v>
      </c>
      <c r="D8" s="3">
        <v>10230879</v>
      </c>
      <c r="E8" s="3"/>
      <c r="F8" s="3">
        <f>B8-D8-E8+C8</f>
        <v>24486485</v>
      </c>
      <c r="G8" s="8" t="s">
        <v>14</v>
      </c>
      <c r="H8" s="8">
        <v>24486485</v>
      </c>
      <c r="I8" s="8">
        <f t="shared" ref="I8:I11" si="0">H8-F8</f>
        <v>0</v>
      </c>
    </row>
    <row r="9" spans="1:9" ht="18" customHeight="1" x14ac:dyDescent="0.15">
      <c r="A9" s="6" t="s">
        <v>11</v>
      </c>
      <c r="B9" s="3">
        <v>9391143</v>
      </c>
      <c r="C9" s="3">
        <v>6461635</v>
      </c>
      <c r="D9" s="3">
        <v>7588176</v>
      </c>
      <c r="E9" s="3"/>
      <c r="F9" s="3">
        <f t="shared" ref="F9:F13" si="1">B9-D9-E9+C9</f>
        <v>8264602</v>
      </c>
      <c r="G9" s="8" t="s">
        <v>14</v>
      </c>
      <c r="H9" s="8">
        <v>8264602</v>
      </c>
      <c r="I9" s="8">
        <f t="shared" si="0"/>
        <v>0</v>
      </c>
    </row>
    <row r="10" spans="1:9" ht="18" customHeight="1" x14ac:dyDescent="0.15">
      <c r="A10" s="6" t="s">
        <v>12</v>
      </c>
      <c r="B10" s="3">
        <v>334416</v>
      </c>
      <c r="C10" s="3">
        <v>388389</v>
      </c>
      <c r="D10" s="3">
        <v>334416</v>
      </c>
      <c r="E10" s="3"/>
      <c r="F10" s="3">
        <f t="shared" si="1"/>
        <v>388389</v>
      </c>
      <c r="G10" s="8" t="s">
        <v>14</v>
      </c>
      <c r="H10" s="8">
        <v>388389</v>
      </c>
      <c r="I10" s="8">
        <f t="shared" si="0"/>
        <v>0</v>
      </c>
    </row>
    <row r="11" spans="1:9" ht="18" customHeight="1" x14ac:dyDescent="0.15">
      <c r="A11" s="6" t="s">
        <v>13</v>
      </c>
      <c r="B11" s="3">
        <v>880391</v>
      </c>
      <c r="C11" s="3">
        <v>205857</v>
      </c>
      <c r="D11" s="3">
        <v>272700</v>
      </c>
      <c r="E11" s="3"/>
      <c r="F11" s="3">
        <f t="shared" si="1"/>
        <v>813548</v>
      </c>
      <c r="G11" s="8" t="s">
        <v>14</v>
      </c>
      <c r="H11" s="8">
        <v>813548</v>
      </c>
      <c r="I11" s="8">
        <f t="shared" si="0"/>
        <v>0</v>
      </c>
    </row>
    <row r="12" spans="1:9" ht="18" customHeight="1" x14ac:dyDescent="0.15">
      <c r="A12" s="6" t="s">
        <v>17</v>
      </c>
      <c r="B12" s="3">
        <v>226650</v>
      </c>
      <c r="C12" s="3">
        <v>180000</v>
      </c>
      <c r="D12" s="3">
        <v>67730</v>
      </c>
      <c r="E12" s="3"/>
      <c r="F12" s="3">
        <f t="shared" si="1"/>
        <v>338920</v>
      </c>
      <c r="G12" s="8" t="s">
        <v>14</v>
      </c>
      <c r="H12" s="8">
        <v>338920</v>
      </c>
      <c r="I12" s="8">
        <f>H12-F12</f>
        <v>0</v>
      </c>
    </row>
    <row r="13" spans="1:9" ht="18" customHeight="1" x14ac:dyDescent="0.15">
      <c r="A13" s="6" t="s">
        <v>18</v>
      </c>
      <c r="B13" s="3">
        <v>315580</v>
      </c>
      <c r="C13" s="3">
        <v>180000</v>
      </c>
      <c r="D13" s="3">
        <v>100860</v>
      </c>
      <c r="E13" s="3"/>
      <c r="F13" s="3">
        <f t="shared" si="1"/>
        <v>394720</v>
      </c>
      <c r="G13" s="8" t="s">
        <v>14</v>
      </c>
      <c r="H13" s="8">
        <v>394720</v>
      </c>
      <c r="I13" s="8">
        <f>H13-F13</f>
        <v>0</v>
      </c>
    </row>
    <row r="14" spans="1:9" ht="18" customHeight="1" x14ac:dyDescent="0.15">
      <c r="A14" s="6"/>
      <c r="B14" s="3"/>
      <c r="C14" s="3"/>
      <c r="D14" s="3"/>
      <c r="E14" s="3"/>
      <c r="F14" s="3"/>
    </row>
    <row r="15" spans="1:9" ht="18" customHeight="1" x14ac:dyDescent="0.15">
      <c r="A15" s="6" t="s">
        <v>21</v>
      </c>
      <c r="B15" s="3"/>
      <c r="C15" s="3"/>
      <c r="D15" s="3"/>
      <c r="E15" s="3"/>
      <c r="F15" s="3"/>
    </row>
    <row r="16" spans="1:9" ht="18" customHeight="1" x14ac:dyDescent="0.15">
      <c r="A16" s="6" t="s">
        <v>10</v>
      </c>
      <c r="B16" s="3">
        <v>168860031</v>
      </c>
      <c r="C16" s="3">
        <v>203412601</v>
      </c>
      <c r="D16" s="3">
        <v>168860031</v>
      </c>
      <c r="E16" s="3"/>
      <c r="F16" s="3">
        <f>B16-D16-E16+C16</f>
        <v>203412601</v>
      </c>
      <c r="G16" s="8" t="s">
        <v>15</v>
      </c>
      <c r="H16" s="8">
        <v>203412601</v>
      </c>
      <c r="I16" s="8">
        <f t="shared" ref="I16:I18" si="2">H16-F16</f>
        <v>0</v>
      </c>
    </row>
    <row r="17" spans="1:10" ht="18" customHeight="1" x14ac:dyDescent="0.15">
      <c r="A17" s="6" t="s">
        <v>11</v>
      </c>
      <c r="B17" s="3">
        <v>2457569</v>
      </c>
      <c r="C17" s="3">
        <v>2598191</v>
      </c>
      <c r="D17" s="3">
        <v>2457569</v>
      </c>
      <c r="E17" s="3"/>
      <c r="F17" s="3">
        <f t="shared" ref="F17:F20" si="3">B17-D17-E17+C17</f>
        <v>2598191</v>
      </c>
      <c r="G17" s="8" t="s">
        <v>15</v>
      </c>
      <c r="H17" s="8">
        <v>2598191</v>
      </c>
      <c r="I17" s="8">
        <f t="shared" si="2"/>
        <v>0</v>
      </c>
    </row>
    <row r="18" spans="1:10" ht="18" customHeight="1" x14ac:dyDescent="0.15">
      <c r="A18" s="6" t="s">
        <v>13</v>
      </c>
      <c r="B18" s="3">
        <v>6286449</v>
      </c>
      <c r="C18" s="3">
        <v>6829142</v>
      </c>
      <c r="D18" s="3">
        <v>6286449</v>
      </c>
      <c r="E18" s="3"/>
      <c r="F18" s="3">
        <f t="shared" si="3"/>
        <v>6829142</v>
      </c>
      <c r="G18" s="8" t="s">
        <v>15</v>
      </c>
      <c r="H18" s="8">
        <v>6829142</v>
      </c>
      <c r="I18" s="8">
        <f t="shared" si="2"/>
        <v>0</v>
      </c>
    </row>
    <row r="19" spans="1:10" ht="18" customHeight="1" x14ac:dyDescent="0.15">
      <c r="A19" s="6" t="s">
        <v>17</v>
      </c>
      <c r="B19" s="3">
        <v>2000000</v>
      </c>
      <c r="C19" s="3">
        <v>2219000</v>
      </c>
      <c r="D19" s="3">
        <v>2000000</v>
      </c>
      <c r="E19" s="3"/>
      <c r="F19" s="3">
        <f t="shared" si="3"/>
        <v>2219000</v>
      </c>
      <c r="G19" s="8" t="s">
        <v>15</v>
      </c>
      <c r="H19" s="8">
        <v>2219000</v>
      </c>
      <c r="I19" s="8">
        <f>H19-F19</f>
        <v>0</v>
      </c>
    </row>
    <row r="20" spans="1:10" ht="18" customHeight="1" x14ac:dyDescent="0.15">
      <c r="A20" s="6" t="s">
        <v>18</v>
      </c>
      <c r="B20" s="3">
        <v>513101</v>
      </c>
      <c r="C20" s="3">
        <v>334000</v>
      </c>
      <c r="D20" s="3">
        <v>372000</v>
      </c>
      <c r="E20" s="3"/>
      <c r="F20" s="3">
        <f t="shared" si="3"/>
        <v>475101</v>
      </c>
      <c r="G20" s="8" t="s">
        <v>15</v>
      </c>
      <c r="H20" s="8">
        <v>475101</v>
      </c>
      <c r="I20" s="8">
        <f>H20-F20</f>
        <v>0</v>
      </c>
    </row>
    <row r="21" spans="1:10" ht="18" customHeight="1" x14ac:dyDescent="0.15">
      <c r="A21" s="6"/>
      <c r="B21" s="3"/>
      <c r="C21" s="3"/>
      <c r="D21" s="3"/>
      <c r="E21" s="3"/>
      <c r="F21" s="3"/>
    </row>
    <row r="22" spans="1:10" ht="18" customHeight="1" x14ac:dyDescent="0.15">
      <c r="A22" s="6" t="s">
        <v>22</v>
      </c>
      <c r="B22" s="3"/>
      <c r="C22" s="3"/>
      <c r="D22" s="3"/>
      <c r="E22" s="3"/>
      <c r="F22" s="3"/>
    </row>
    <row r="23" spans="1:10" ht="18" customHeight="1" x14ac:dyDescent="0.15">
      <c r="A23" s="6" t="s">
        <v>10</v>
      </c>
      <c r="B23" s="3">
        <v>1179673485</v>
      </c>
      <c r="C23" s="3">
        <v>178283425</v>
      </c>
      <c r="D23" s="3">
        <v>139516264</v>
      </c>
      <c r="E23" s="3"/>
      <c r="F23" s="3">
        <f>B23-D23-E23+C23</f>
        <v>1218440646</v>
      </c>
      <c r="H23" s="8">
        <v>1218440646</v>
      </c>
      <c r="I23" s="8">
        <f t="shared" ref="I23:I25" si="4">H23-F23</f>
        <v>0</v>
      </c>
      <c r="J23" s="9"/>
    </row>
    <row r="24" spans="1:10" ht="18" customHeight="1" x14ac:dyDescent="0.15">
      <c r="A24" s="6" t="s">
        <v>11</v>
      </c>
      <c r="B24" s="3">
        <v>34280038</v>
      </c>
      <c r="C24" s="3">
        <v>3039669</v>
      </c>
      <c r="D24" s="3">
        <v>2267460</v>
      </c>
      <c r="E24" s="3"/>
      <c r="F24" s="3">
        <f t="shared" ref="F24:F25" si="5">B24-D24-E24+C24</f>
        <v>35052247</v>
      </c>
      <c r="H24" s="8">
        <v>35052247</v>
      </c>
      <c r="I24" s="8">
        <f t="shared" si="4"/>
        <v>0</v>
      </c>
      <c r="J24" s="9"/>
    </row>
    <row r="25" spans="1:10" ht="18" customHeight="1" x14ac:dyDescent="0.15">
      <c r="A25" s="6" t="s">
        <v>13</v>
      </c>
      <c r="B25" s="3">
        <v>51370132</v>
      </c>
      <c r="C25" s="3">
        <v>39222</v>
      </c>
      <c r="D25" s="3">
        <v>6147612</v>
      </c>
      <c r="E25" s="3"/>
      <c r="F25" s="3">
        <f t="shared" si="5"/>
        <v>45261742</v>
      </c>
      <c r="H25" s="8">
        <v>45261742</v>
      </c>
      <c r="I25" s="8">
        <f t="shared" si="4"/>
        <v>0</v>
      </c>
      <c r="J25" s="9"/>
    </row>
    <row r="26" spans="1:10" ht="18" customHeight="1" x14ac:dyDescent="0.15">
      <c r="A26" s="6"/>
      <c r="B26" s="3"/>
      <c r="C26" s="3"/>
      <c r="D26" s="3"/>
      <c r="E26" s="3"/>
      <c r="F26" s="3"/>
    </row>
    <row r="27" spans="1:10" ht="18" customHeight="1" x14ac:dyDescent="0.15">
      <c r="A27" s="1" t="s">
        <v>9</v>
      </c>
      <c r="B27" s="3">
        <f>SUM(B8:B26)</f>
        <v>1466819864</v>
      </c>
      <c r="C27" s="3">
        <f>SUM(C8:C26)</f>
        <v>428657616</v>
      </c>
      <c r="D27" s="3">
        <f>SUM(D8:D26)</f>
        <v>346502146</v>
      </c>
      <c r="E27" s="3">
        <f>SUM(E8:E26)</f>
        <v>0</v>
      </c>
      <c r="F27" s="3">
        <f>SUM(F8:F26)</f>
        <v>1548975334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12A1-5665-43E9-BE79-5632AF2111DF}">
  <sheetPr>
    <pageSetUpPr fitToPage="1"/>
  </sheetPr>
  <dimension ref="A1:G27"/>
  <sheetViews>
    <sheetView tabSelected="1" topLeftCell="A13" workbookViewId="0">
      <selection activeCell="B18" sqref="B18"/>
    </sheetView>
  </sheetViews>
  <sheetFormatPr defaultColWidth="8.875" defaultRowHeight="11.25" x14ac:dyDescent="0.15"/>
  <cols>
    <col min="1" max="1" width="31.625" style="8" bestFit="1" customWidth="1"/>
    <col min="2" max="7" width="19.875" style="8" customWidth="1"/>
    <col min="8" max="16384" width="8.875" style="8"/>
  </cols>
  <sheetData>
    <row r="1" spans="1:7" ht="21" x14ac:dyDescent="0.2">
      <c r="A1" s="4" t="s">
        <v>49</v>
      </c>
    </row>
    <row r="2" spans="1:7" ht="13.5" x14ac:dyDescent="0.15">
      <c r="A2" s="7" t="s">
        <v>1</v>
      </c>
    </row>
    <row r="3" spans="1:7" ht="13.5" x14ac:dyDescent="0.15">
      <c r="A3" s="7" t="s">
        <v>23</v>
      </c>
    </row>
    <row r="4" spans="1:7" ht="13.5" x14ac:dyDescent="0.15">
      <c r="G4" s="5" t="s">
        <v>16</v>
      </c>
    </row>
    <row r="5" spans="1:7" ht="22.5" customHeight="1" x14ac:dyDescent="0.15">
      <c r="A5" s="2" t="s">
        <v>48</v>
      </c>
      <c r="B5" s="2" t="s">
        <v>47</v>
      </c>
      <c r="C5" s="2" t="s">
        <v>46</v>
      </c>
      <c r="D5" s="2" t="s">
        <v>45</v>
      </c>
      <c r="E5" s="2" t="s">
        <v>8</v>
      </c>
      <c r="F5" s="13" t="s">
        <v>44</v>
      </c>
      <c r="G5" s="13" t="s">
        <v>43</v>
      </c>
    </row>
    <row r="6" spans="1:7" ht="18" customHeight="1" x14ac:dyDescent="0.15">
      <c r="A6" s="6" t="s">
        <v>42</v>
      </c>
      <c r="B6" s="3">
        <f>2957487208-C6-D6-E6</f>
        <v>2625224208</v>
      </c>
      <c r="C6" s="3">
        <v>299605000</v>
      </c>
      <c r="D6" s="3"/>
      <c r="E6" s="3">
        <v>32658000</v>
      </c>
      <c r="F6" s="3">
        <f>SUM(B6:E6)</f>
        <v>2957487208</v>
      </c>
      <c r="G6" s="3">
        <f>ROUND(F6/1000,0)</f>
        <v>2957487</v>
      </c>
    </row>
    <row r="7" spans="1:7" ht="18" customHeight="1" x14ac:dyDescent="0.15">
      <c r="A7" s="6" t="s">
        <v>41</v>
      </c>
      <c r="B7" s="3">
        <v>51837858</v>
      </c>
      <c r="C7" s="3"/>
      <c r="D7" s="3"/>
      <c r="E7" s="3"/>
      <c r="F7" s="3">
        <f>SUM(B7:E7)</f>
        <v>51837858</v>
      </c>
      <c r="G7" s="3">
        <f>ROUND(F7/1000,0)</f>
        <v>51838</v>
      </c>
    </row>
    <row r="8" spans="1:7" ht="18" customHeight="1" x14ac:dyDescent="0.15">
      <c r="A8" s="6" t="s">
        <v>40</v>
      </c>
      <c r="B8" s="3">
        <v>6485300</v>
      </c>
      <c r="C8" s="3"/>
      <c r="D8" s="3"/>
      <c r="E8" s="3"/>
      <c r="F8" s="3">
        <f>SUM(B8:E8)</f>
        <v>6485300</v>
      </c>
      <c r="G8" s="3">
        <f>ROUND(F8/1000,0)</f>
        <v>6485</v>
      </c>
    </row>
    <row r="9" spans="1:7" ht="18" customHeight="1" x14ac:dyDescent="0.15">
      <c r="A9" s="6" t="s">
        <v>39</v>
      </c>
      <c r="B9" s="3">
        <f>93671631-E9</f>
        <v>93634631</v>
      </c>
      <c r="C9" s="3"/>
      <c r="D9" s="3"/>
      <c r="E9" s="3">
        <v>37000</v>
      </c>
      <c r="F9" s="3">
        <f>SUM(B9:E9)</f>
        <v>93671631</v>
      </c>
      <c r="G9" s="3">
        <f>ROUND(F9/1000,0)</f>
        <v>93672</v>
      </c>
    </row>
    <row r="10" spans="1:7" ht="18" customHeight="1" x14ac:dyDescent="0.15">
      <c r="A10" s="6" t="s">
        <v>38</v>
      </c>
      <c r="B10" s="3">
        <f>127230100-E10</f>
        <v>127178100</v>
      </c>
      <c r="C10" s="3"/>
      <c r="D10" s="3"/>
      <c r="E10" s="3">
        <v>52000</v>
      </c>
      <c r="F10" s="3">
        <f>SUM(B10:E10)</f>
        <v>127230100</v>
      </c>
      <c r="G10" s="3">
        <f>ROUND(F10/1000,0)</f>
        <v>127230</v>
      </c>
    </row>
    <row r="11" spans="1:7" ht="18" customHeight="1" x14ac:dyDescent="0.15">
      <c r="A11" s="6" t="s">
        <v>37</v>
      </c>
      <c r="B11" s="3">
        <v>877713</v>
      </c>
      <c r="C11" s="3"/>
      <c r="D11" s="3"/>
      <c r="E11" s="3"/>
      <c r="F11" s="3">
        <f>SUM(B11:E11)</f>
        <v>877713</v>
      </c>
      <c r="G11" s="3">
        <f>ROUND(F11/1000,0)</f>
        <v>878</v>
      </c>
    </row>
    <row r="12" spans="1:7" ht="18" customHeight="1" x14ac:dyDescent="0.15">
      <c r="A12" s="6" t="s">
        <v>36</v>
      </c>
      <c r="B12" s="3">
        <v>7219956</v>
      </c>
      <c r="C12" s="3"/>
      <c r="D12" s="3"/>
      <c r="E12" s="3"/>
      <c r="F12" s="3">
        <f>SUM(B12:E12)</f>
        <v>7219956</v>
      </c>
      <c r="G12" s="3">
        <f>ROUND(F12/1000,0)</f>
        <v>7220</v>
      </c>
    </row>
    <row r="13" spans="1:7" ht="18" customHeight="1" x14ac:dyDescent="0.15">
      <c r="A13" s="6" t="s">
        <v>35</v>
      </c>
      <c r="B13" s="3">
        <f>90565411-E13</f>
        <v>90528411</v>
      </c>
      <c r="C13" s="3"/>
      <c r="D13" s="3"/>
      <c r="E13" s="3">
        <v>37000</v>
      </c>
      <c r="F13" s="3">
        <f>SUM(B13:E13)</f>
        <v>90565411</v>
      </c>
      <c r="G13" s="3">
        <f>ROUND(F13/1000,0)</f>
        <v>90565</v>
      </c>
    </row>
    <row r="14" spans="1:7" ht="18" customHeight="1" x14ac:dyDescent="0.15">
      <c r="A14" s="6" t="s">
        <v>34</v>
      </c>
      <c r="B14" s="3">
        <f>26373252-E14</f>
        <v>25363252</v>
      </c>
      <c r="C14" s="3"/>
      <c r="D14" s="3"/>
      <c r="E14" s="3">
        <v>1010000</v>
      </c>
      <c r="F14" s="3">
        <f>SUM(B14:E14)</f>
        <v>26373252</v>
      </c>
      <c r="G14" s="3">
        <f>ROUND(F14/1000,0)</f>
        <v>26373</v>
      </c>
    </row>
    <row r="15" spans="1:7" ht="18" customHeight="1" x14ac:dyDescent="0.15">
      <c r="A15" s="6" t="s">
        <v>33</v>
      </c>
      <c r="B15" s="3">
        <v>350007</v>
      </c>
      <c r="C15" s="3"/>
      <c r="D15" s="3"/>
      <c r="E15" s="3"/>
      <c r="F15" s="3">
        <f>SUM(B15:E15)</f>
        <v>350007</v>
      </c>
      <c r="G15" s="3">
        <f>ROUND(F15/1000,0)</f>
        <v>350</v>
      </c>
    </row>
    <row r="16" spans="1:7" ht="18" customHeight="1" x14ac:dyDescent="0.15">
      <c r="A16" s="12" t="s">
        <v>32</v>
      </c>
      <c r="B16" s="11">
        <f>4000000-E16</f>
        <v>1838000</v>
      </c>
      <c r="C16" s="11"/>
      <c r="D16" s="11"/>
      <c r="E16" s="11">
        <v>2162000</v>
      </c>
      <c r="F16" s="11">
        <f>SUM(B16:E16)</f>
        <v>4000000</v>
      </c>
      <c r="G16" s="3">
        <f>ROUND(F16/1000,0)</f>
        <v>4000</v>
      </c>
    </row>
    <row r="17" spans="1:7" ht="18" customHeight="1" x14ac:dyDescent="0.15">
      <c r="A17" s="12" t="s">
        <v>31</v>
      </c>
      <c r="B17" s="11">
        <f>2163792120-C17-1036452</f>
        <v>422290668</v>
      </c>
      <c r="C17" s="11">
        <f>60026000+1580439000+100000000</f>
        <v>1740465000</v>
      </c>
      <c r="D17" s="11"/>
      <c r="E17" s="11">
        <v>0</v>
      </c>
      <c r="F17" s="11">
        <f>SUM(B17:E17)</f>
        <v>2162755668</v>
      </c>
      <c r="G17" s="3">
        <f>ROUND(F17/1000,0)</f>
        <v>2162756</v>
      </c>
    </row>
    <row r="18" spans="1:7" ht="18" customHeight="1" x14ac:dyDescent="0.15">
      <c r="A18" s="12" t="s">
        <v>30</v>
      </c>
      <c r="B18" s="11">
        <f>1263000-E18</f>
        <v>1263000</v>
      </c>
      <c r="C18" s="11"/>
      <c r="D18" s="11"/>
      <c r="E18" s="11">
        <v>0</v>
      </c>
      <c r="F18" s="11">
        <f>SUM(B18:E18)</f>
        <v>1263000</v>
      </c>
      <c r="G18" s="3">
        <f>ROUND(F18/1000,0)</f>
        <v>1263</v>
      </c>
    </row>
    <row r="19" spans="1:7" ht="18" customHeight="1" x14ac:dyDescent="0.15">
      <c r="A19" s="12" t="s">
        <v>29</v>
      </c>
      <c r="B19" s="11">
        <f>7000000-E19</f>
        <v>5500000</v>
      </c>
      <c r="C19" s="11"/>
      <c r="D19" s="11"/>
      <c r="E19" s="11">
        <v>1500000</v>
      </c>
      <c r="F19" s="11">
        <f>SUM(B19:E19)</f>
        <v>7000000</v>
      </c>
      <c r="G19" s="3">
        <f>ROUND(F19/1000,0)</f>
        <v>7000</v>
      </c>
    </row>
    <row r="20" spans="1:7" ht="18" customHeight="1" x14ac:dyDescent="0.15">
      <c r="A20" s="12" t="s">
        <v>28</v>
      </c>
      <c r="B20" s="11">
        <v>589355961</v>
      </c>
      <c r="C20" s="11"/>
      <c r="D20" s="11">
        <v>1076400</v>
      </c>
      <c r="E20" s="11"/>
      <c r="F20" s="11">
        <f>SUM(B20:E20)</f>
        <v>590432361</v>
      </c>
      <c r="G20" s="3">
        <f>ROUND(F20/1000,0)</f>
        <v>590432</v>
      </c>
    </row>
    <row r="21" spans="1:7" ht="18" customHeight="1" x14ac:dyDescent="0.15">
      <c r="A21" s="12" t="s">
        <v>27</v>
      </c>
      <c r="B21" s="11">
        <f>381928965-E21</f>
        <v>357804965</v>
      </c>
      <c r="C21" s="11"/>
      <c r="D21" s="11"/>
      <c r="E21" s="11">
        <v>24124000</v>
      </c>
      <c r="F21" s="11">
        <f>SUM(B21:E21)</f>
        <v>381928965</v>
      </c>
      <c r="G21" s="3">
        <f>ROUND(F21/1000,0)</f>
        <v>381929</v>
      </c>
    </row>
    <row r="22" spans="1:7" ht="18" customHeight="1" x14ac:dyDescent="0.15">
      <c r="A22" s="12" t="s">
        <v>26</v>
      </c>
      <c r="B22" s="11">
        <v>5000000</v>
      </c>
      <c r="C22" s="11"/>
      <c r="D22" s="11"/>
      <c r="E22" s="11"/>
      <c r="F22" s="11">
        <f>SUM(B22:E22)</f>
        <v>5000000</v>
      </c>
      <c r="G22" s="3">
        <f>ROUND(F22/1000,0)</f>
        <v>5000</v>
      </c>
    </row>
    <row r="23" spans="1:7" ht="18" customHeight="1" x14ac:dyDescent="0.15">
      <c r="A23" s="6" t="s">
        <v>25</v>
      </c>
      <c r="B23" s="3">
        <v>3000000</v>
      </c>
      <c r="C23" s="3"/>
      <c r="D23" s="3"/>
      <c r="E23" s="3"/>
      <c r="F23" s="3">
        <f>SUM(B23:E23)</f>
        <v>3000000</v>
      </c>
      <c r="G23" s="3">
        <f>ROUND(F23/1000,0)</f>
        <v>3000</v>
      </c>
    </row>
    <row r="24" spans="1:7" ht="18" customHeight="1" x14ac:dyDescent="0.15">
      <c r="A24" s="6" t="s">
        <v>24</v>
      </c>
      <c r="B24" s="3">
        <f>101195983-E24</f>
        <v>101174983</v>
      </c>
      <c r="C24" s="3"/>
      <c r="D24" s="3"/>
      <c r="E24" s="3">
        <v>21000</v>
      </c>
      <c r="F24" s="3">
        <f>SUM(B24:E24)</f>
        <v>101195983</v>
      </c>
      <c r="G24" s="3">
        <f>ROUND(F24/1000,0)</f>
        <v>101196</v>
      </c>
    </row>
    <row r="25" spans="1:7" ht="18" customHeight="1" x14ac:dyDescent="0.15">
      <c r="A25" s="6"/>
      <c r="B25" s="3"/>
      <c r="C25" s="3"/>
      <c r="D25" s="3"/>
      <c r="E25" s="3"/>
      <c r="F25" s="3"/>
      <c r="G25" s="3"/>
    </row>
    <row r="26" spans="1:7" ht="18" customHeight="1" x14ac:dyDescent="0.15">
      <c r="A26" s="6"/>
      <c r="B26" s="3"/>
      <c r="C26" s="3"/>
      <c r="D26" s="3"/>
      <c r="E26" s="3"/>
      <c r="F26" s="3"/>
      <c r="G26" s="3"/>
    </row>
    <row r="27" spans="1:7" ht="18" customHeight="1" x14ac:dyDescent="0.15">
      <c r="A27" s="1" t="s">
        <v>9</v>
      </c>
      <c r="B27" s="3">
        <f>SUM(B6:B26)</f>
        <v>4515927013</v>
      </c>
      <c r="C27" s="3">
        <f>SUM(C6:C26)</f>
        <v>2040070000</v>
      </c>
      <c r="D27" s="3">
        <f>SUM(D6:D26)</f>
        <v>1076400</v>
      </c>
      <c r="E27" s="3">
        <f>SUM(E6:E26)</f>
        <v>61601000</v>
      </c>
      <c r="F27" s="3">
        <f>SUM(F6:F26)</f>
        <v>6618674413</v>
      </c>
      <c r="G27" s="3"/>
    </row>
  </sheetData>
  <phoneticPr fontId="3"/>
  <pageMargins left="0.39370078740157483" right="0.39370078740157483" top="0.39370078740157483" bottom="0.39370078740157483" header="0.19685039370078741" footer="0.19685039370078741"/>
  <pageSetup paperSize="9" scale="94" fitToHeight="0" orientation="landscape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引当金の明細_全体会計</vt:lpstr>
      <vt:lpstr>基金の明細 _全体会計</vt:lpstr>
      <vt:lpstr>引当金の明細_全体会計!Print_Area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 伸幸</cp:lastModifiedBy>
  <dcterms:modified xsi:type="dcterms:W3CDTF">2025-08-18T06:04:30Z</dcterms:modified>
</cp:coreProperties>
</file>