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File-sv\sc100002\01財務契約Ｔ\①財政\61_公会計\02_統一モデル移行関係\令和６年度（令和５年度決算）\05_財務書類・固定資産台帳\長泉町_財務四表等_20250319\附属明細\"/>
    </mc:Choice>
  </mc:AlternateContent>
  <xr:revisionPtr revIDLastSave="0" documentId="13_ncr:1_{04A892C5-877B-4CE8-83DB-56E16AACE2D1}" xr6:coauthVersionLast="47" xr6:coauthVersionMax="47" xr10:uidLastSave="{00000000-0000-0000-0000-000000000000}"/>
  <bookViews>
    <workbookView xWindow="15384" yWindow="0" windowWidth="15360" windowHeight="12360" tabRatio="956" firstSheet="7" xr2:uid="{00000000-000D-0000-FFFF-FFFF00000000}"/>
  </bookViews>
  <sheets>
    <sheet name="有形固定資産の明細" sheetId="2" r:id="rId1"/>
    <sheet name="有形固定資産に係る行政目的別の明細" sheetId="3" r:id="rId2"/>
    <sheet name="未収金の明細_一般会計等" sheetId="4" r:id="rId3"/>
    <sheet name="補助金等の明細(R05)" sheetId="5" r:id="rId4"/>
    <sheet name="長期延滞債権の明細_一般会計等" sheetId="6" r:id="rId5"/>
    <sheet name="地方債等（利率別）の明細" sheetId="7" r:id="rId6"/>
    <sheet name="地方債等（返済期間別）の明細" sheetId="8" r:id="rId7"/>
    <sheet name="貸付金の明細" sheetId="9" r:id="rId8"/>
    <sheet name="財源情報の明細" sheetId="11" r:id="rId9"/>
    <sheet name="基金の明細 _一般会計等" sheetId="12" r:id="rId10"/>
    <sheet name="引当金の明細_一般会計等" sheetId="13" r:id="rId11"/>
    <sheet name="投資及び出資金の明細" sheetId="14" r:id="rId12"/>
    <sheet name="資金の明細" sheetId="15" r:id="rId13"/>
  </sheets>
  <definedNames>
    <definedName name="_xlnm._FilterDatabase" localSheetId="11" hidden="1">投資及び出資金の明細!$A$14:$L$30</definedName>
    <definedName name="_xlnm._FilterDatabase" localSheetId="3" hidden="1">'補助金等の明細(R05)'!$A$5:$E$29</definedName>
    <definedName name="_xlnm.Print_Area" localSheetId="11">投資及び出資金の明細!$A:$K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5" l="1"/>
  <c r="B8" i="14"/>
  <c r="E8" i="14"/>
  <c r="H8" i="14"/>
  <c r="B11" i="14"/>
  <c r="E15" i="14"/>
  <c r="G15" i="14"/>
  <c r="H15" i="14"/>
  <c r="J15" i="14"/>
  <c r="J35" i="14" s="1"/>
  <c r="E16" i="14"/>
  <c r="G16" i="14"/>
  <c r="H16" i="14"/>
  <c r="J16" i="14"/>
  <c r="K16" i="14"/>
  <c r="E17" i="14"/>
  <c r="G17" i="14"/>
  <c r="H17" i="14"/>
  <c r="J17" i="14"/>
  <c r="K17" i="14"/>
  <c r="E18" i="14"/>
  <c r="H18" i="14" s="1"/>
  <c r="G18" i="14"/>
  <c r="J18" i="14"/>
  <c r="E19" i="14"/>
  <c r="H19" i="14" s="1"/>
  <c r="G19" i="14"/>
  <c r="J19" i="14"/>
  <c r="K19" i="14"/>
  <c r="E20" i="14"/>
  <c r="H20" i="14" s="1"/>
  <c r="G20" i="14"/>
  <c r="J20" i="14"/>
  <c r="K20" i="14"/>
  <c r="E21" i="14"/>
  <c r="G21" i="14"/>
  <c r="H21" i="14"/>
  <c r="J21" i="14"/>
  <c r="K21" i="14"/>
  <c r="E22" i="14"/>
  <c r="G22" i="14"/>
  <c r="H22" i="14"/>
  <c r="J22" i="14"/>
  <c r="E23" i="14"/>
  <c r="G23" i="14"/>
  <c r="H23" i="14"/>
  <c r="J23" i="14"/>
  <c r="K23" i="14"/>
  <c r="E24" i="14"/>
  <c r="H24" i="14" s="1"/>
  <c r="G24" i="14"/>
  <c r="J24" i="14"/>
  <c r="K24" i="14"/>
  <c r="E25" i="14"/>
  <c r="H25" i="14" s="1"/>
  <c r="G25" i="14"/>
  <c r="J25" i="14"/>
  <c r="K25" i="14"/>
  <c r="E26" i="14"/>
  <c r="G26" i="14"/>
  <c r="H26" i="14"/>
  <c r="J26" i="14"/>
  <c r="E27" i="14"/>
  <c r="G27" i="14"/>
  <c r="H27" i="14"/>
  <c r="J27" i="14"/>
  <c r="E28" i="14"/>
  <c r="G28" i="14"/>
  <c r="H28" i="14"/>
  <c r="J28" i="14"/>
  <c r="K28" i="14"/>
  <c r="E29" i="14"/>
  <c r="G29" i="14"/>
  <c r="H29" i="14"/>
  <c r="J29" i="14"/>
  <c r="K29" i="14"/>
  <c r="E30" i="14"/>
  <c r="H30" i="14" s="1"/>
  <c r="G30" i="14"/>
  <c r="J30" i="14"/>
  <c r="K30" i="14"/>
  <c r="B35" i="14"/>
  <c r="F7" i="13" l="1"/>
  <c r="F9" i="13"/>
  <c r="F11" i="13"/>
  <c r="F13" i="13" s="1"/>
  <c r="B13" i="13"/>
  <c r="C13" i="13"/>
  <c r="D13" i="13"/>
  <c r="E13" i="13"/>
  <c r="B6" i="12" l="1"/>
  <c r="F6" i="12" s="1"/>
  <c r="F7" i="12"/>
  <c r="G7" i="12"/>
  <c r="F8" i="12"/>
  <c r="G8" i="12" s="1"/>
  <c r="B9" i="12"/>
  <c r="F9" i="12"/>
  <c r="G9" i="12" s="1"/>
  <c r="B10" i="12"/>
  <c r="F10" i="12" s="1"/>
  <c r="G10" i="12" s="1"/>
  <c r="F11" i="12"/>
  <c r="G11" i="12" s="1"/>
  <c r="F12" i="12"/>
  <c r="G12" i="12"/>
  <c r="B13" i="12"/>
  <c r="F13" i="12"/>
  <c r="G13" i="12"/>
  <c r="B14" i="12"/>
  <c r="F14" i="12" s="1"/>
  <c r="G14" i="12" s="1"/>
  <c r="F15" i="12"/>
  <c r="G15" i="12"/>
  <c r="B16" i="12"/>
  <c r="F16" i="12"/>
  <c r="G16" i="12"/>
  <c r="B17" i="12"/>
  <c r="B25" i="12" s="1"/>
  <c r="C17" i="12"/>
  <c r="B18" i="12"/>
  <c r="F18" i="12" s="1"/>
  <c r="G18" i="12" s="1"/>
  <c r="B19" i="12"/>
  <c r="F19" i="12"/>
  <c r="G19" i="12" s="1"/>
  <c r="F20" i="12"/>
  <c r="C25" i="12"/>
  <c r="D25" i="12"/>
  <c r="E25" i="12"/>
  <c r="G6" i="12" l="1"/>
  <c r="F25" i="12"/>
  <c r="F17" i="12"/>
  <c r="G17" i="12" s="1"/>
  <c r="B7" i="9" l="1"/>
  <c r="B11" i="9" s="1"/>
  <c r="D11" i="9"/>
  <c r="A5" i="8" l="1"/>
  <c r="A5" i="7"/>
  <c r="B21" i="6"/>
  <c r="B22" i="6" s="1"/>
  <c r="C21" i="6"/>
  <c r="C22" i="6" s="1"/>
  <c r="D10" i="5" l="1"/>
  <c r="D34" i="5" s="1"/>
  <c r="D33" i="5"/>
  <c r="B21" i="4" l="1"/>
  <c r="C21" i="4"/>
  <c r="B22" i="4"/>
  <c r="C22" i="4"/>
</calcChain>
</file>

<file path=xl/sharedStrings.xml><?xml version="1.0" encoding="utf-8"?>
<sst xmlns="http://schemas.openxmlformats.org/spreadsheetml/2006/main" count="460" uniqueCount="206">
  <si>
    <t>合計</t>
  </si>
  <si>
    <t>-</t>
  </si>
  <si>
    <t>物品</t>
  </si>
  <si>
    <t>　建設仮勘定</t>
  </si>
  <si>
    <t>　その他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</si>
  <si>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</si>
  <si>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</si>
  <si>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</si>
  <si>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</si>
  <si>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</si>
  <si>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</si>
  <si>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</si>
  <si>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</si>
  <si>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</si>
  <si>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</si>
  <si>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</si>
  <si>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</si>
  <si>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</si>
  <si>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</si>
  <si>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</si>
  <si>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</si>
  <si>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区分</t>
  </si>
  <si>
    <t>（単位：円）</t>
  </si>
  <si>
    <t>会計：一般会計等</t>
  </si>
  <si>
    <t>年度：令和5年度</t>
  </si>
  <si>
    <t>自治体名：長泉町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</si>
  <si>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</si>
  <si>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</si>
  <si>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</si>
  <si>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</si>
  <si>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</si>
  <si>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</si>
  <si>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</si>
  <si>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</si>
  <si>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</si>
  <si>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小計</t>
  </si>
  <si>
    <t>雑入</t>
    <rPh sb="0" eb="2">
      <t>ザツニュウ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</si>
  <si>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</si>
  <si>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民生費負担金</t>
    <rPh sb="0" eb="2">
      <t>ミンセイ</t>
    </rPh>
    <rPh sb="2" eb="3">
      <t>ヒ</t>
    </rPh>
    <rPh sb="3" eb="6">
      <t>フタンキン</t>
    </rPh>
    <phoneticPr fontId="8"/>
  </si>
  <si>
    <t>都市計画税</t>
    <rPh sb="0" eb="2">
      <t>トシ</t>
    </rPh>
    <rPh sb="2" eb="4">
      <t>ケイカク</t>
    </rPh>
    <rPh sb="4" eb="5">
      <t>ゼイ</t>
    </rPh>
    <phoneticPr fontId="8"/>
  </si>
  <si>
    <t>入湯税</t>
    <rPh sb="0" eb="2">
      <t>ニュウトウ</t>
    </rPh>
    <rPh sb="2" eb="3">
      <t>ゼイ</t>
    </rPh>
    <phoneticPr fontId="3"/>
  </si>
  <si>
    <t>軽自動車税</t>
    <rPh sb="0" eb="4">
      <t>ケイジドウシャ</t>
    </rPh>
    <rPh sb="4" eb="5">
      <t>ゼイ</t>
    </rPh>
    <phoneticPr fontId="8"/>
  </si>
  <si>
    <t>固定資産税</t>
    <rPh sb="0" eb="2">
      <t>コテイ</t>
    </rPh>
    <rPh sb="2" eb="4">
      <t>シサン</t>
    </rPh>
    <rPh sb="4" eb="5">
      <t>ゼイ</t>
    </rPh>
    <phoneticPr fontId="8"/>
  </si>
  <si>
    <t>町民税_法人</t>
    <rPh sb="0" eb="2">
      <t>チョウミン</t>
    </rPh>
    <rPh sb="2" eb="3">
      <t>ゼイ</t>
    </rPh>
    <rPh sb="4" eb="6">
      <t>ホウジン</t>
    </rPh>
    <phoneticPr fontId="8"/>
  </si>
  <si>
    <t>町民税_個人</t>
    <rPh sb="0" eb="2">
      <t>チョウミン</t>
    </rPh>
    <rPh sb="2" eb="3">
      <t>ゼイ</t>
    </rPh>
    <rPh sb="4" eb="6">
      <t>コジン</t>
    </rPh>
    <phoneticPr fontId="8"/>
  </si>
  <si>
    <t>【未収金】</t>
  </si>
  <si>
    <t>【貸付金】</t>
  </si>
  <si>
    <t>徴収不能引当金計上額</t>
  </si>
  <si>
    <t>貸借対照表計上額</t>
  </si>
  <si>
    <t>相手先名または種別</t>
  </si>
  <si>
    <t>(単位：円)</t>
    <rPh sb="4" eb="5">
      <t>エン</t>
    </rPh>
    <phoneticPr fontId="3"/>
  </si>
  <si>
    <t>年度：令和５年度</t>
    <rPh sb="3" eb="5">
      <t>レイワ</t>
    </rPh>
    <phoneticPr fontId="3"/>
  </si>
  <si>
    <t>未収金の明細</t>
  </si>
  <si>
    <t>計</t>
  </si>
  <si>
    <t>その他</t>
    <rPh sb="2" eb="3">
      <t>タ</t>
    </rPh>
    <phoneticPr fontId="3"/>
  </si>
  <si>
    <t>商工</t>
    <rPh sb="0" eb="2">
      <t>ショウコウ</t>
    </rPh>
    <phoneticPr fontId="3"/>
  </si>
  <si>
    <t>各対象者</t>
    <rPh sb="0" eb="4">
      <t>カクタイショウシャ</t>
    </rPh>
    <phoneticPr fontId="3"/>
  </si>
  <si>
    <t>起業・創業支援事業費補助金</t>
  </si>
  <si>
    <t>シルバー人材センター運営費補助金</t>
  </si>
  <si>
    <t>保健衛生</t>
    <rPh sb="0" eb="2">
      <t>ホケン</t>
    </rPh>
    <rPh sb="2" eb="4">
      <t>エイセイ</t>
    </rPh>
    <phoneticPr fontId="3"/>
  </si>
  <si>
    <t>長泉町不妊治療費助成金</t>
  </si>
  <si>
    <t>商工会</t>
    <rPh sb="0" eb="2">
      <t>ショウコウ</t>
    </rPh>
    <rPh sb="2" eb="3">
      <t>カイ</t>
    </rPh>
    <phoneticPr fontId="3"/>
  </si>
  <si>
    <t>商工会活動推進事業補助金</t>
  </si>
  <si>
    <t>福祉</t>
    <rPh sb="0" eb="2">
      <t>フクシ</t>
    </rPh>
    <phoneticPr fontId="3"/>
  </si>
  <si>
    <t>子育て世帯生活支援特別給付金（ひとり親世帯以外分）</t>
  </si>
  <si>
    <t>広域連合</t>
  </si>
  <si>
    <t>静岡県後期高齢者医療広域連合負担金</t>
    <phoneticPr fontId="3"/>
  </si>
  <si>
    <t>環境衛生</t>
    <rPh sb="0" eb="4">
      <t>カンキョウエイセイ</t>
    </rPh>
    <phoneticPr fontId="3"/>
  </si>
  <si>
    <t>サステナブル住宅支援事業費補助金</t>
  </si>
  <si>
    <t>勤労者住宅資金利子補給事業費補助金</t>
  </si>
  <si>
    <t>保健衛生</t>
    <rPh sb="0" eb="4">
      <t>ホケンエイセイ</t>
    </rPh>
    <phoneticPr fontId="3"/>
  </si>
  <si>
    <t>衛生施設組合</t>
    <rPh sb="0" eb="2">
      <t>エイセイ</t>
    </rPh>
    <rPh sb="2" eb="4">
      <t>シセツ</t>
    </rPh>
    <rPh sb="4" eb="6">
      <t>クミアイ</t>
    </rPh>
    <phoneticPr fontId="3"/>
  </si>
  <si>
    <t>裾野市長泉町衛生施設分担金（保健衛生費）火葬施設運営事業費</t>
    <rPh sb="24" eb="26">
      <t>ウンエイ</t>
    </rPh>
    <phoneticPr fontId="3"/>
  </si>
  <si>
    <t>移住・就業支援事業費補助金</t>
  </si>
  <si>
    <t>定住のための新幹線通学支援補助金</t>
  </si>
  <si>
    <t>センター</t>
    <phoneticPr fontId="3"/>
  </si>
  <si>
    <t>沼津夜間救急医療センター運営費分担金</t>
  </si>
  <si>
    <t>ながいずみ出産/子育て応援交付金</t>
    <rPh sb="8" eb="10">
      <t>コソダ</t>
    </rPh>
    <phoneticPr fontId="3"/>
  </si>
  <si>
    <t>社会福祉協議会</t>
    <rPh sb="0" eb="2">
      <t>シャカイ</t>
    </rPh>
    <rPh sb="2" eb="4">
      <t>フクシ</t>
    </rPh>
    <rPh sb="4" eb="7">
      <t>キョウギカイ</t>
    </rPh>
    <phoneticPr fontId="3"/>
  </si>
  <si>
    <t>長泉町社会福祉協議会補助金</t>
  </si>
  <si>
    <t>裾野市長泉町衛生施設分担金（し尿処理費）</t>
  </si>
  <si>
    <t>民間保育所</t>
    <rPh sb="0" eb="2">
      <t>ミンカン</t>
    </rPh>
    <rPh sb="2" eb="4">
      <t>ホイク</t>
    </rPh>
    <rPh sb="4" eb="5">
      <t>ショ</t>
    </rPh>
    <phoneticPr fontId="3"/>
  </si>
  <si>
    <t>長泉町民間保育所等運営費補助金</t>
  </si>
  <si>
    <t>住民税非課税世帯等に対する臨時特別給付金</t>
  </si>
  <si>
    <t>住民税非課税世帯等に対する臨時特別給付金（追加）</t>
    <rPh sb="21" eb="23">
      <t>ツイカ</t>
    </rPh>
    <phoneticPr fontId="3"/>
  </si>
  <si>
    <t>消防</t>
    <rPh sb="0" eb="2">
      <t>ショウボウ</t>
    </rPh>
    <phoneticPr fontId="3"/>
  </si>
  <si>
    <t>消防組合</t>
    <rPh sb="0" eb="2">
      <t>ショウボウ</t>
    </rPh>
    <rPh sb="2" eb="4">
      <t>クミアイ</t>
    </rPh>
    <phoneticPr fontId="3"/>
  </si>
  <si>
    <t>富士山南東消防組合負担金</t>
  </si>
  <si>
    <t>「長泉町こども交流センター」施設改修に要する工事負担金</t>
  </si>
  <si>
    <t>他団体への公共施設等整備補助金等_x000D_
(所有外資産分)</t>
  </si>
  <si>
    <t>支出目的</t>
  </si>
  <si>
    <t>金額</t>
  </si>
  <si>
    <t>相手先</t>
  </si>
  <si>
    <t>名称</t>
  </si>
  <si>
    <t>年度：令和５年度</t>
    <rPh sb="3" eb="5">
      <t>レイワ</t>
    </rPh>
    <rPh sb="6" eb="8">
      <t>ネンド</t>
    </rPh>
    <phoneticPr fontId="3"/>
  </si>
  <si>
    <t>補助金等の明細</t>
  </si>
  <si>
    <t>諸収入</t>
    <rPh sb="0" eb="3">
      <t>ショシュウニュウ</t>
    </rPh>
    <phoneticPr fontId="3"/>
  </si>
  <si>
    <t>入湯税</t>
    <rPh sb="0" eb="2">
      <t>ニュウトウ</t>
    </rPh>
    <rPh sb="2" eb="3">
      <t>ゼイ</t>
    </rPh>
    <phoneticPr fontId="8"/>
  </si>
  <si>
    <t>長期延滞債権の明細</t>
  </si>
  <si>
    <t>（参考）_x000D_
加重平均_x000D_
利率</t>
  </si>
  <si>
    <t>4.0％超</t>
  </si>
  <si>
    <t>3.5％超_x000D_
4.0％以下</t>
  </si>
  <si>
    <t>3.0％超_x000D_
3.5％以下</t>
  </si>
  <si>
    <t>2.5％超_x000D_
3.0％以下</t>
  </si>
  <si>
    <t>2.0％超_x000D_
2.5％以下</t>
  </si>
  <si>
    <t>1.5％超_x000D_
2.0％以下</t>
  </si>
  <si>
    <t>1.5％以下</t>
  </si>
  <si>
    <t>地方債等残高</t>
  </si>
  <si>
    <t>（単位：円）</t>
    <phoneticPr fontId="3"/>
  </si>
  <si>
    <t>地方債等（利率別）の明細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</si>
  <si>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</si>
  <si>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</si>
  <si>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</si>
  <si>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</si>
  <si>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</si>
  <si>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</si>
  <si>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</si>
  <si>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</si>
  <si>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</si>
  <si>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地方債等（返済期間別）の明細</t>
  </si>
  <si>
    <t>勤労者教育資金貸付金</t>
    <rPh sb="0" eb="3">
      <t>キンロウシャ</t>
    </rPh>
    <rPh sb="3" eb="5">
      <t>キョウイク</t>
    </rPh>
    <rPh sb="5" eb="7">
      <t>シキン</t>
    </rPh>
    <rPh sb="7" eb="9">
      <t>カシツケ</t>
    </rPh>
    <rPh sb="9" eb="10">
      <t>キン</t>
    </rPh>
    <phoneticPr fontId="11"/>
  </si>
  <si>
    <t>勤労者住宅建設資金貸付金</t>
    <rPh sb="0" eb="3">
      <t>キンロウシャ</t>
    </rPh>
    <rPh sb="3" eb="5">
      <t>ジュウタク</t>
    </rPh>
    <rPh sb="5" eb="7">
      <t>ケンセツ</t>
    </rPh>
    <rPh sb="7" eb="9">
      <t>シキン</t>
    </rPh>
    <rPh sb="9" eb="11">
      <t>カシツケ</t>
    </rPh>
    <rPh sb="11" eb="12">
      <t>キン</t>
    </rPh>
    <phoneticPr fontId="11"/>
  </si>
  <si>
    <t>徴収不能引当金_x000D_
計上額</t>
  </si>
  <si>
    <t>(参考)_x000D_
貸付金計</t>
  </si>
  <si>
    <t>短期貸付金</t>
  </si>
  <si>
    <t>長期貸付金</t>
  </si>
  <si>
    <t>貸付金の明細</t>
  </si>
  <si>
    <t>その他</t>
  </si>
  <si>
    <t>貸付金・基金等の増加</t>
  </si>
  <si>
    <t>有形固定資産等の増加</t>
  </si>
  <si>
    <t>純行政コスト</t>
  </si>
  <si>
    <t>税収等</t>
  </si>
  <si>
    <t>地方債等</t>
  </si>
  <si>
    <t>国県等補助金</t>
  </si>
  <si>
    <t>内訳</t>
  </si>
  <si>
    <t>財源情報の明細</t>
  </si>
  <si>
    <t>土地開発基金</t>
    <rPh sb="0" eb="2">
      <t>トチ</t>
    </rPh>
    <rPh sb="2" eb="4">
      <t>カイハツ</t>
    </rPh>
    <rPh sb="4" eb="6">
      <t>キキン</t>
    </rPh>
    <phoneticPr fontId="15"/>
  </si>
  <si>
    <t>森林環境譲与税</t>
    <rPh sb="0" eb="4">
      <t>シンリンカンキョウ</t>
    </rPh>
    <rPh sb="4" eb="7">
      <t>ジョウヨゼイ</t>
    </rPh>
    <phoneticPr fontId="3"/>
  </si>
  <si>
    <t>ふるさと応援基金</t>
    <rPh sb="4" eb="6">
      <t>オウエン</t>
    </rPh>
    <rPh sb="6" eb="8">
      <t>キキン</t>
    </rPh>
    <phoneticPr fontId="3"/>
  </si>
  <si>
    <t>公共施設長寿命化基金</t>
    <rPh sb="0" eb="2">
      <t>コウキョウ</t>
    </rPh>
    <rPh sb="2" eb="4">
      <t>シセツ</t>
    </rPh>
    <rPh sb="4" eb="5">
      <t>チョウ</t>
    </rPh>
    <rPh sb="5" eb="8">
      <t>ジュミョウカ</t>
    </rPh>
    <rPh sb="8" eb="10">
      <t>キキン</t>
    </rPh>
    <phoneticPr fontId="8"/>
  </si>
  <si>
    <t>収入印紙等購買基金</t>
    <rPh sb="0" eb="2">
      <t>シュウニュウ</t>
    </rPh>
    <rPh sb="2" eb="4">
      <t>インシ</t>
    </rPh>
    <rPh sb="4" eb="5">
      <t>トウ</t>
    </rPh>
    <rPh sb="5" eb="7">
      <t>コウバイ</t>
    </rPh>
    <rPh sb="7" eb="9">
      <t>キキン</t>
    </rPh>
    <phoneticPr fontId="8"/>
  </si>
  <si>
    <t>スポーツ施設整備基金</t>
    <rPh sb="4" eb="6">
      <t>シセツ</t>
    </rPh>
    <rPh sb="6" eb="8">
      <t>セイビ</t>
    </rPh>
    <rPh sb="8" eb="10">
      <t>キキン</t>
    </rPh>
    <phoneticPr fontId="8"/>
  </si>
  <si>
    <t>育英資金給付基金</t>
    <rPh sb="0" eb="2">
      <t>イクエイ</t>
    </rPh>
    <rPh sb="2" eb="4">
      <t>シキン</t>
    </rPh>
    <rPh sb="4" eb="6">
      <t>キュウフ</t>
    </rPh>
    <rPh sb="6" eb="8">
      <t>キキン</t>
    </rPh>
    <phoneticPr fontId="8"/>
  </si>
  <si>
    <t>町営住宅修繕基金</t>
    <rPh sb="0" eb="2">
      <t>チョウエイ</t>
    </rPh>
    <rPh sb="2" eb="4">
      <t>ジュウタク</t>
    </rPh>
    <rPh sb="4" eb="6">
      <t>シュウゼン</t>
    </rPh>
    <rPh sb="6" eb="8">
      <t>キキン</t>
    </rPh>
    <phoneticPr fontId="8"/>
  </si>
  <si>
    <t>ふるさと水と土基金</t>
    <rPh sb="4" eb="5">
      <t>ミズ</t>
    </rPh>
    <rPh sb="6" eb="7">
      <t>ツチ</t>
    </rPh>
    <rPh sb="7" eb="9">
      <t>キキン</t>
    </rPh>
    <phoneticPr fontId="8"/>
  </si>
  <si>
    <t>衛生施設建設基金</t>
    <rPh sb="0" eb="2">
      <t>エイセイ</t>
    </rPh>
    <rPh sb="2" eb="4">
      <t>シセツ</t>
    </rPh>
    <rPh sb="4" eb="6">
      <t>ケンセツ</t>
    </rPh>
    <rPh sb="6" eb="8">
      <t>キキン</t>
    </rPh>
    <phoneticPr fontId="8"/>
  </si>
  <si>
    <t>地域福祉基金</t>
    <rPh sb="0" eb="2">
      <t>チイキ</t>
    </rPh>
    <rPh sb="2" eb="4">
      <t>フクシ</t>
    </rPh>
    <rPh sb="4" eb="6">
      <t>キキン</t>
    </rPh>
    <phoneticPr fontId="8"/>
  </si>
  <si>
    <t>国債交流基金</t>
    <rPh sb="0" eb="2">
      <t>コクサイ</t>
    </rPh>
    <rPh sb="2" eb="4">
      <t>コウリュウ</t>
    </rPh>
    <rPh sb="4" eb="6">
      <t>キキン</t>
    </rPh>
    <phoneticPr fontId="8"/>
  </si>
  <si>
    <t>美術品購入基金</t>
    <rPh sb="0" eb="2">
      <t>ビジュツ</t>
    </rPh>
    <rPh sb="2" eb="3">
      <t>ヒン</t>
    </rPh>
    <rPh sb="3" eb="5">
      <t>コウニュウ</t>
    </rPh>
    <rPh sb="5" eb="7">
      <t>キキン</t>
    </rPh>
    <phoneticPr fontId="8"/>
  </si>
  <si>
    <t>減債基金</t>
    <rPh sb="0" eb="2">
      <t>ゲンサイ</t>
    </rPh>
    <rPh sb="2" eb="4">
      <t>キキン</t>
    </rPh>
    <phoneticPr fontId="15"/>
  </si>
  <si>
    <t>財政調整基金</t>
    <rPh sb="0" eb="2">
      <t>ザイセイ</t>
    </rPh>
    <rPh sb="2" eb="4">
      <t>チョウセイ</t>
    </rPh>
    <rPh sb="4" eb="6">
      <t>キキン</t>
    </rPh>
    <phoneticPr fontId="15"/>
  </si>
  <si>
    <t>(参考)財産に関する_x000D_
調書記載額(千円)</t>
    <rPh sb="18" eb="20">
      <t>センエン</t>
    </rPh>
    <phoneticPr fontId="3"/>
  </si>
  <si>
    <t>合計_x000D_
(貸借対照表計上額)</t>
  </si>
  <si>
    <t>土地</t>
  </si>
  <si>
    <t>有価証券</t>
  </si>
  <si>
    <t>現金預金</t>
  </si>
  <si>
    <t>種類</t>
  </si>
  <si>
    <t>基金の明細</t>
  </si>
  <si>
    <t>一般会計等　退職手当引当金</t>
    <rPh sb="6" eb="8">
      <t>タイショク</t>
    </rPh>
    <rPh sb="8" eb="10">
      <t>テアテ</t>
    </rPh>
    <rPh sb="10" eb="12">
      <t>ヒキアテ</t>
    </rPh>
    <rPh sb="12" eb="13">
      <t>キン</t>
    </rPh>
    <phoneticPr fontId="3"/>
  </si>
  <si>
    <t>一般会計等　賞与等引当金</t>
    <rPh sb="6" eb="8">
      <t>ショウヨ</t>
    </rPh>
    <rPh sb="8" eb="9">
      <t>トウ</t>
    </rPh>
    <rPh sb="9" eb="11">
      <t>ヒキアテ</t>
    </rPh>
    <rPh sb="11" eb="12">
      <t>キン</t>
    </rPh>
    <phoneticPr fontId="3"/>
  </si>
  <si>
    <t>一般会計等　徴収不能引当金</t>
    <rPh sb="6" eb="8">
      <t>チョウシュウ</t>
    </rPh>
    <rPh sb="8" eb="10">
      <t>フノウ</t>
    </rPh>
    <rPh sb="10" eb="12">
      <t>ヒキアテ</t>
    </rPh>
    <rPh sb="12" eb="13">
      <t>キン</t>
    </rPh>
    <phoneticPr fontId="3"/>
  </si>
  <si>
    <t>目的使用</t>
  </si>
  <si>
    <t>本年度末残高</t>
  </si>
  <si>
    <t>本年度減少額</t>
  </si>
  <si>
    <t>本年度増加額</t>
  </si>
  <si>
    <t>前年度末残高</t>
  </si>
  <si>
    <t>会計：一般会計等</t>
    <rPh sb="0" eb="2">
      <t>カイケイ</t>
    </rPh>
    <rPh sb="3" eb="8">
      <t>イッパンカイケイトウ</t>
    </rPh>
    <phoneticPr fontId="3"/>
  </si>
  <si>
    <t>引当金の明細</t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</si>
  <si>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6"/>
  </si>
  <si>
    <t>静岡県林業会議所</t>
    <rPh sb="0" eb="3">
      <t>シズオカケン</t>
    </rPh>
    <rPh sb="3" eb="5">
      <t>リンギョウ</t>
    </rPh>
    <rPh sb="5" eb="8">
      <t>カイギショ</t>
    </rPh>
    <phoneticPr fontId="16"/>
  </si>
  <si>
    <t>静岡県障害者スポーツ協会</t>
    <rPh sb="0" eb="3">
      <t>シズオカケン</t>
    </rPh>
    <rPh sb="3" eb="6">
      <t>ショウガイシャ</t>
    </rPh>
    <rPh sb="10" eb="12">
      <t>キョウカイ</t>
    </rPh>
    <phoneticPr fontId="16"/>
  </si>
  <si>
    <t>駿東勤労者福祉サービスセンター</t>
    <rPh sb="0" eb="2">
      <t>スントウ</t>
    </rPh>
    <rPh sb="2" eb="5">
      <t>キンロウシャ</t>
    </rPh>
    <rPh sb="5" eb="7">
      <t>フクシ</t>
    </rPh>
    <phoneticPr fontId="16"/>
  </si>
  <si>
    <t>静岡県山林協会</t>
    <rPh sb="0" eb="3">
      <t>シズオカケン</t>
    </rPh>
    <rPh sb="3" eb="5">
      <t>サンリン</t>
    </rPh>
    <rPh sb="5" eb="7">
      <t>キョウカイ</t>
    </rPh>
    <phoneticPr fontId="16"/>
  </si>
  <si>
    <t>しずおか健康長寿財団</t>
    <rPh sb="4" eb="6">
      <t>ケンコウ</t>
    </rPh>
    <rPh sb="6" eb="8">
      <t>チョウジュ</t>
    </rPh>
    <rPh sb="8" eb="10">
      <t>ザイダン</t>
    </rPh>
    <phoneticPr fontId="16"/>
  </si>
  <si>
    <t>静岡県腎臓バンク</t>
    <rPh sb="0" eb="3">
      <t>シズオカケン</t>
    </rPh>
    <rPh sb="3" eb="5">
      <t>ジンゾウ</t>
    </rPh>
    <phoneticPr fontId="16"/>
  </si>
  <si>
    <t>静岡県暴力追放運動推進センター</t>
    <rPh sb="0" eb="3">
      <t>シズオカケン</t>
    </rPh>
    <rPh sb="3" eb="5">
      <t>ボウリョク</t>
    </rPh>
    <rPh sb="5" eb="7">
      <t>ツイホウ</t>
    </rPh>
    <rPh sb="7" eb="9">
      <t>ウンドウ</t>
    </rPh>
    <rPh sb="9" eb="11">
      <t>スイシン</t>
    </rPh>
    <phoneticPr fontId="16"/>
  </si>
  <si>
    <t>静岡県死亡獣畜処理基盤強化基金</t>
    <rPh sb="0" eb="3">
      <t>シズオカケン</t>
    </rPh>
    <rPh sb="3" eb="5">
      <t>シボウ</t>
    </rPh>
    <rPh sb="5" eb="6">
      <t>ケモノ</t>
    </rPh>
    <rPh sb="6" eb="7">
      <t>チク</t>
    </rPh>
    <rPh sb="7" eb="9">
      <t>ショリ</t>
    </rPh>
    <rPh sb="9" eb="11">
      <t>キバン</t>
    </rPh>
    <rPh sb="11" eb="13">
      <t>キョウカ</t>
    </rPh>
    <rPh sb="13" eb="15">
      <t>キキン</t>
    </rPh>
    <phoneticPr fontId="16"/>
  </si>
  <si>
    <t>静岡県文化財団</t>
    <rPh sb="0" eb="3">
      <t>シズオカケン</t>
    </rPh>
    <rPh sb="3" eb="5">
      <t>ブンカ</t>
    </rPh>
    <rPh sb="5" eb="7">
      <t>ザイダン</t>
    </rPh>
    <phoneticPr fontId="16"/>
  </si>
  <si>
    <t>静岡県グリーンバンク</t>
    <rPh sb="0" eb="3">
      <t>シズオカケン</t>
    </rPh>
    <phoneticPr fontId="16"/>
  </si>
  <si>
    <t>静岡県勤労者信用基金協会</t>
    <rPh sb="0" eb="3">
      <t>シズオカケン</t>
    </rPh>
    <rPh sb="3" eb="6">
      <t>キンロウシャ</t>
    </rPh>
    <rPh sb="6" eb="8">
      <t>シンヨウ</t>
    </rPh>
    <rPh sb="8" eb="10">
      <t>キキン</t>
    </rPh>
    <rPh sb="10" eb="12">
      <t>キョウカイ</t>
    </rPh>
    <phoneticPr fontId="16"/>
  </si>
  <si>
    <t>静岡家畜畜産物衛生指導協会</t>
    <rPh sb="0" eb="2">
      <t>シズオカ</t>
    </rPh>
    <rPh sb="2" eb="4">
      <t>カチク</t>
    </rPh>
    <rPh sb="4" eb="7">
      <t>チクサンブツ</t>
    </rPh>
    <rPh sb="7" eb="9">
      <t>エイセイ</t>
    </rPh>
    <rPh sb="9" eb="11">
      <t>シドウ</t>
    </rPh>
    <rPh sb="11" eb="13">
      <t>キョウカイ</t>
    </rPh>
    <phoneticPr fontId="16"/>
  </si>
  <si>
    <t>静岡県信用保証協会</t>
    <rPh sb="0" eb="3">
      <t>シズオカケン</t>
    </rPh>
    <rPh sb="3" eb="5">
      <t>シンヨウ</t>
    </rPh>
    <rPh sb="5" eb="7">
      <t>ホショウ</t>
    </rPh>
    <rPh sb="7" eb="9">
      <t>キョウカイ</t>
    </rPh>
    <phoneticPr fontId="16"/>
  </si>
  <si>
    <t>静岡県農業信用基金協会</t>
    <rPh sb="0" eb="3">
      <t>シズオカケン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16"/>
  </si>
  <si>
    <t>愛鷹山林組合</t>
    <rPh sb="0" eb="1">
      <t>アイ</t>
    </rPh>
    <rPh sb="1" eb="2">
      <t>タカ</t>
    </rPh>
    <rPh sb="2" eb="4">
      <t>サンリン</t>
    </rPh>
    <rPh sb="4" eb="6">
      <t>クミアイ</t>
    </rPh>
    <phoneticPr fontId="16"/>
  </si>
  <si>
    <t>(参考)財産に関する_x000D_
調書記載額</t>
  </si>
  <si>
    <t>貸借対照表計上額_x000D_
(A) - (H)_x000D_
(I)</t>
  </si>
  <si>
    <t>強制評価減_x000D_
(H)</t>
  </si>
  <si>
    <t>実質価額_x000D_
(D) X (F)_x000D_
(G)</t>
  </si>
  <si>
    <t>出資割合(%)_x000D_
(A) / (E)_x000D_
(F)</t>
  </si>
  <si>
    <t>資本金_x000D_
(E)</t>
  </si>
  <si>
    <t>純資産額_x000D_
(B) - (C)_x000D_
(D)</t>
  </si>
  <si>
    <t>負債_x000D_
(C)</t>
  </si>
  <si>
    <t>資産_x000D_
(B)</t>
  </si>
  <si>
    <t>出資金額_x000D_
(A)</t>
  </si>
  <si>
    <t>相手先名</t>
  </si>
  <si>
    <t>市場価格のないもののうち連結対象団体以外に対するもの</t>
  </si>
  <si>
    <t>水道事業会計</t>
    <rPh sb="0" eb="2">
      <t>スイドウ</t>
    </rPh>
    <rPh sb="2" eb="4">
      <t>ジギョウ</t>
    </rPh>
    <rPh sb="4" eb="6">
      <t>カイケイ</t>
    </rPh>
    <phoneticPr fontId="16"/>
  </si>
  <si>
    <t>投資損失引当金_x000D_
計上額_x000D_
(H)</t>
  </si>
  <si>
    <t>出資金額_x000D_
(貸借対照表計上額)_x000D_
(A)</t>
  </si>
  <si>
    <t>市場価格のないもののうち連結対象団体に対するもの</t>
  </si>
  <si>
    <t>年度：令和５年度</t>
    <rPh sb="3" eb="5">
      <t>レイワ</t>
    </rPh>
    <rPh sb="6" eb="8">
      <t>ネンド</t>
    </rPh>
    <rPh sb="7" eb="8">
      <t>ド</t>
    </rPh>
    <phoneticPr fontId="3"/>
  </si>
  <si>
    <t>投資及び出資金の明細</t>
  </si>
  <si>
    <t>歳計外現金</t>
    <rPh sb="0" eb="3">
      <t>サイケイガイ</t>
    </rPh>
    <rPh sb="3" eb="5">
      <t>ゲンキン</t>
    </rPh>
    <phoneticPr fontId="3"/>
  </si>
  <si>
    <t>要求払い預金等</t>
    <rPh sb="0" eb="3">
      <t>ヨウキュウハラ</t>
    </rPh>
    <rPh sb="4" eb="7">
      <t>ヨキントウ</t>
    </rPh>
    <phoneticPr fontId="3"/>
  </si>
  <si>
    <t>年度：令和５年度</t>
    <phoneticPr fontId="3"/>
  </si>
  <si>
    <t>資金の明細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</si>
</sst>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9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Yu Gothic"/>
      <family val="2"/>
      <scheme val="minor"/>
    </font>
    <font>
      <b/>
      <sz val="18"/>
      <color theme="1"/>
      <name val="Yu Gothic"/>
      <family val="2"/>
      <scheme val="minor"/>
    </font>
    <font>
      <sz val="9"/>
      <name val="Yu Gothic"/>
      <family val="3"/>
      <charset val="128"/>
      <scheme val="minor"/>
    </font>
    <font>
      <b/>
      <sz val="9"/>
      <color theme="1"/>
      <name val="Yu Gothic"/>
      <family val="2"/>
      <scheme val="minor"/>
    </font>
    <font>
      <b/>
      <sz val="11"/>
      <color theme="0"/>
      <name val="Yu Gothic"/>
      <family val="2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0"/>
      <name val="Yu Gothic"/>
      <family val="2"/>
      <scheme val="minor"/>
    </font>
    <font>
      <sz val="11"/>
      <color rgb="FFFA7D00"/>
      <name val="Yu Gothic"/>
      <family val="2"/>
      <scheme val="minor"/>
    </font>
    <font>
      <b/>
      <sz val="11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/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8" fillId="0" borderId="0" xfId="0" applyNumberFormat="1" applyFont="1"/>
    <xf numFmtId="3" fontId="7" fillId="0" borderId="0" xfId="0" applyNumberFormat="1" applyFont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left" vertical="center"/>
    </xf>
    <xf numFmtId="3" fontId="7" fillId="0" borderId="8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38" fontId="7" fillId="0" borderId="0" xfId="1" applyFont="1" applyAlignment="1"/>
    <xf numFmtId="38" fontId="7" fillId="0" borderId="0" xfId="0" applyNumberFormat="1" applyFont="1"/>
    <xf numFmtId="10" fontId="7" fillId="0" borderId="1" xfId="1" applyNumberFormat="1" applyFont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right" vertical="center"/>
    </xf>
    <xf numFmtId="3" fontId="14" fillId="0" borderId="12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3" fontId="14" fillId="0" borderId="13" xfId="0" applyNumberFormat="1" applyFont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3" fontId="14" fillId="2" borderId="9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right" vertical="center"/>
    </xf>
    <xf numFmtId="3" fontId="17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6" fillId="0" borderId="0" xfId="0" applyNumberFormat="1" applyFont="1"/>
  </cellXfs>
  <cellStyles count="2">
    <cellStyle name="桁区切り 2" xfId="1" xr:uid="{77900EF2-4A76-4051-8918-FAE6C0F529F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0420-5CF2-4F0B-9401-797896619E07}">
  <sheetPr>
    <pageSetUpPr fitToPage="1"/>
  </sheetPr>
  <dimension ref="A1:H23"/>
  <sheetViews>
    <sheetView tabSelected="1" workbookViewId="0">
      <selection activeCell="D10" sqref="D10"/>
    </sheetView>
  </sheetViews>
  <sheetFormatPr defaultColWidth="8.875" defaultRowHeight="11.25"/>
  <cols>
    <col min="1" max="1" width="30.875" style="1" customWidth="1"/>
    <col min="2" max="8" width="15.875" style="1" customWidth="1"/>
    <col min="9" max="16384" width="8.875" style="1"/>
  </cols>
  <sheetData>
    <row r="1" spans="1:8" ht="21">
      <c r="A1" s="8" t="s">
        <v>26</v>
      </c>
      <c r="B1" s="8"/>
      <c r="C1" s="8"/>
      <c r="D1" s="8"/>
      <c r="E1" s="8"/>
      <c r="F1" s="8"/>
      <c r="G1" s="8"/>
      <c r="H1" s="8"/>
    </row>
    <row r="2" spans="1:8" ht="13.5">
      <c r="A2" s="7" t="s">
        <v>25</v>
      </c>
      <c r="B2" s="7"/>
      <c r="C2" s="7"/>
      <c r="D2" s="7"/>
      <c r="E2" s="7"/>
      <c r="F2" s="7"/>
      <c r="G2" s="7"/>
      <c r="H2" s="6" t="s">
        <v>24</v>
      </c>
    </row>
    <row r="3" spans="1:8" ht="13.5">
      <c r="A3" s="7" t="s">
        <v>23</v>
      </c>
      <c r="B3" s="7"/>
      <c r="C3" s="7"/>
      <c r="D3" s="7"/>
      <c r="E3" s="7"/>
      <c r="F3" s="7"/>
      <c r="G3" s="7"/>
      <c r="H3" s="7"/>
    </row>
    <row r="4" spans="1:8" ht="13.5">
      <c r="A4" s="7"/>
      <c r="B4" s="7"/>
      <c r="C4" s="7"/>
      <c r="D4" s="7"/>
      <c r="E4" s="7"/>
      <c r="F4" s="7"/>
      <c r="G4" s="7"/>
      <c r="H4" s="6" t="s">
        <v>22</v>
      </c>
    </row>
    <row r="5" spans="1:8" ht="33.75">
      <c r="A5" s="5" t="s">
        <v>21</v>
      </c>
      <c r="B5" s="4" t="s">
        <v>20</v>
      </c>
      <c r="C5" s="4" t="s">
        <v>19</v>
      </c>
      <c r="D5" s="4" t="s">
        <v>18</v>
      </c>
      <c r="E5" s="4" t="s">
        <v>17</v>
      </c>
      <c r="F5" s="4" t="s">
        <v>16</v>
      </c>
      <c r="G5" s="4" t="s">
        <v>15</v>
      </c>
      <c r="H5" s="4" t="s">
        <v>14</v>
      </c>
    </row>
    <row r="6" spans="1:8">
      <c r="A6" s="3" t="s">
        <v>13</v>
      </c>
      <c r="B6" s="2">
        <v>54816847549</v>
      </c>
      <c r="C6" s="2">
        <v>625918570</v>
      </c>
      <c r="D6" s="2">
        <v>25131418</v>
      </c>
      <c r="E6" s="2">
        <v>55417634701</v>
      </c>
      <c r="F6" s="2">
        <v>20397685978</v>
      </c>
      <c r="G6" s="2">
        <v>923431436</v>
      </c>
      <c r="H6" s="2">
        <v>35019948723</v>
      </c>
    </row>
    <row r="7" spans="1:8">
      <c r="A7" s="3" t="s">
        <v>7</v>
      </c>
      <c r="B7" s="2">
        <v>19995940183</v>
      </c>
      <c r="C7" s="2">
        <v>238295150</v>
      </c>
      <c r="D7" s="2" t="s">
        <v>1</v>
      </c>
      <c r="E7" s="2">
        <v>20234235333</v>
      </c>
      <c r="F7" s="2" t="s">
        <v>1</v>
      </c>
      <c r="G7" s="2" t="s">
        <v>1</v>
      </c>
      <c r="H7" s="2">
        <v>20234235333</v>
      </c>
    </row>
    <row r="8" spans="1:8">
      <c r="A8" s="3" t="s">
        <v>12</v>
      </c>
      <c r="B8" s="2" t="s">
        <v>1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</row>
    <row r="9" spans="1:8">
      <c r="A9" s="3" t="s">
        <v>6</v>
      </c>
      <c r="B9" s="2">
        <v>30512209078</v>
      </c>
      <c r="C9" s="2">
        <v>248612860</v>
      </c>
      <c r="D9" s="2" t="s">
        <v>1</v>
      </c>
      <c r="E9" s="2">
        <v>30760821938</v>
      </c>
      <c r="F9" s="2">
        <v>17949587782</v>
      </c>
      <c r="G9" s="2">
        <v>764876872</v>
      </c>
      <c r="H9" s="2">
        <v>12811234156</v>
      </c>
    </row>
    <row r="10" spans="1:8">
      <c r="A10" s="3" t="s">
        <v>5</v>
      </c>
      <c r="B10" s="2">
        <v>3704958393</v>
      </c>
      <c r="C10" s="2">
        <v>51392560</v>
      </c>
      <c r="D10" s="2" t="s">
        <v>1</v>
      </c>
      <c r="E10" s="2">
        <v>3756350953</v>
      </c>
      <c r="F10" s="2">
        <v>1908014997</v>
      </c>
      <c r="G10" s="2">
        <v>142966520</v>
      </c>
      <c r="H10" s="2">
        <v>1848335956</v>
      </c>
    </row>
    <row r="11" spans="1:8">
      <c r="A11" s="3" t="s">
        <v>11</v>
      </c>
      <c r="B11" s="2" t="s">
        <v>1</v>
      </c>
      <c r="C11" s="2" t="s">
        <v>1</v>
      </c>
      <c r="D11" s="2" t="s">
        <v>1</v>
      </c>
      <c r="E11" s="2" t="s">
        <v>1</v>
      </c>
      <c r="F11" s="2" t="s">
        <v>1</v>
      </c>
      <c r="G11" s="2" t="s">
        <v>1</v>
      </c>
      <c r="H11" s="2" t="s">
        <v>1</v>
      </c>
    </row>
    <row r="12" spans="1:8">
      <c r="A12" s="3" t="s">
        <v>10</v>
      </c>
      <c r="B12" s="2" t="s">
        <v>1</v>
      </c>
      <c r="C12" s="2" t="s">
        <v>1</v>
      </c>
      <c r="D12" s="2" t="s">
        <v>1</v>
      </c>
      <c r="E12" s="2" t="s">
        <v>1</v>
      </c>
      <c r="F12" s="2" t="s">
        <v>1</v>
      </c>
      <c r="G12" s="2" t="s">
        <v>1</v>
      </c>
      <c r="H12" s="2" t="s">
        <v>1</v>
      </c>
    </row>
    <row r="13" spans="1:8">
      <c r="A13" s="3" t="s">
        <v>9</v>
      </c>
      <c r="B13" s="2" t="s">
        <v>1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</row>
    <row r="14" spans="1:8">
      <c r="A14" s="3" t="s">
        <v>4</v>
      </c>
      <c r="B14" s="2">
        <v>541854477</v>
      </c>
      <c r="C14" s="2" t="s">
        <v>1</v>
      </c>
      <c r="D14" s="2" t="s">
        <v>1</v>
      </c>
      <c r="E14" s="2">
        <v>541854477</v>
      </c>
      <c r="F14" s="2">
        <v>540083199</v>
      </c>
      <c r="G14" s="2">
        <v>15588044</v>
      </c>
      <c r="H14" s="2">
        <v>1771278</v>
      </c>
    </row>
    <row r="15" spans="1:8">
      <c r="A15" s="3" t="s">
        <v>3</v>
      </c>
      <c r="B15" s="2">
        <v>61885418</v>
      </c>
      <c r="C15" s="2">
        <v>87618000</v>
      </c>
      <c r="D15" s="2">
        <v>25131418</v>
      </c>
      <c r="E15" s="2">
        <v>124372000</v>
      </c>
      <c r="F15" s="2" t="s">
        <v>1</v>
      </c>
      <c r="G15" s="2" t="s">
        <v>1</v>
      </c>
      <c r="H15" s="2">
        <v>124372000</v>
      </c>
    </row>
    <row r="16" spans="1:8">
      <c r="A16" s="3" t="s">
        <v>8</v>
      </c>
      <c r="B16" s="2">
        <v>108396543165</v>
      </c>
      <c r="C16" s="2">
        <v>1332287204</v>
      </c>
      <c r="D16" s="2">
        <v>49989000</v>
      </c>
      <c r="E16" s="2">
        <v>109678841369</v>
      </c>
      <c r="F16" s="2">
        <v>54066062878</v>
      </c>
      <c r="G16" s="2">
        <v>1838410576</v>
      </c>
      <c r="H16" s="2">
        <v>55612778491</v>
      </c>
    </row>
    <row r="17" spans="1:8">
      <c r="A17" s="3" t="s">
        <v>7</v>
      </c>
      <c r="B17" s="2">
        <v>21850658839</v>
      </c>
      <c r="C17" s="2">
        <v>33052534</v>
      </c>
      <c r="D17" s="2" t="s">
        <v>1</v>
      </c>
      <c r="E17" s="2">
        <v>21883711373</v>
      </c>
      <c r="F17" s="2" t="s">
        <v>1</v>
      </c>
      <c r="G17" s="2" t="s">
        <v>1</v>
      </c>
      <c r="H17" s="2">
        <v>21883711373</v>
      </c>
    </row>
    <row r="18" spans="1:8">
      <c r="A18" s="3" t="s">
        <v>6</v>
      </c>
      <c r="B18" s="2">
        <v>275745468</v>
      </c>
      <c r="C18" s="2" t="s">
        <v>1</v>
      </c>
      <c r="D18" s="2" t="s">
        <v>1</v>
      </c>
      <c r="E18" s="2">
        <v>275745468</v>
      </c>
      <c r="F18" s="2">
        <v>68943569</v>
      </c>
      <c r="G18" s="2">
        <v>8410313</v>
      </c>
      <c r="H18" s="2">
        <v>206801899</v>
      </c>
    </row>
    <row r="19" spans="1:8">
      <c r="A19" s="3" t="s">
        <v>5</v>
      </c>
      <c r="B19" s="2">
        <v>85565374978</v>
      </c>
      <c r="C19" s="2">
        <v>635307740</v>
      </c>
      <c r="D19" s="2">
        <v>2487000</v>
      </c>
      <c r="E19" s="2">
        <v>86198195718</v>
      </c>
      <c r="F19" s="2">
        <v>53997119309</v>
      </c>
      <c r="G19" s="2">
        <v>1830000263</v>
      </c>
      <c r="H19" s="2">
        <v>32201076409</v>
      </c>
    </row>
    <row r="20" spans="1:8">
      <c r="A20" s="3" t="s">
        <v>4</v>
      </c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</row>
    <row r="21" spans="1:8">
      <c r="A21" s="3" t="s">
        <v>3</v>
      </c>
      <c r="B21" s="2">
        <v>704763880</v>
      </c>
      <c r="C21" s="2">
        <v>663926930</v>
      </c>
      <c r="D21" s="2">
        <v>47502000</v>
      </c>
      <c r="E21" s="2">
        <v>1321188810</v>
      </c>
      <c r="F21" s="2" t="s">
        <v>1</v>
      </c>
      <c r="G21" s="2" t="s">
        <v>1</v>
      </c>
      <c r="H21" s="2">
        <v>1321188810</v>
      </c>
    </row>
    <row r="22" spans="1:8">
      <c r="A22" s="3" t="s">
        <v>2</v>
      </c>
      <c r="B22" s="2">
        <v>1821992226</v>
      </c>
      <c r="C22" s="2">
        <v>572263350</v>
      </c>
      <c r="D22" s="2" t="s">
        <v>1</v>
      </c>
      <c r="E22" s="2">
        <v>2394255576</v>
      </c>
      <c r="F22" s="2">
        <v>1406270531</v>
      </c>
      <c r="G22" s="2">
        <v>151625372</v>
      </c>
      <c r="H22" s="2">
        <v>987985045</v>
      </c>
    </row>
    <row r="23" spans="1:8">
      <c r="A23" s="3" t="s">
        <v>0</v>
      </c>
      <c r="B23" s="2">
        <v>165035382940</v>
      </c>
      <c r="C23" s="2">
        <v>2530469124</v>
      </c>
      <c r="D23" s="2">
        <v>75120418</v>
      </c>
      <c r="E23" s="2">
        <v>167490731646</v>
      </c>
      <c r="F23" s="2">
        <v>75870019387</v>
      </c>
      <c r="G23" s="2">
        <v>2913467384</v>
      </c>
      <c r="H23" s="2">
        <v>91620712259</v>
      </c>
    </row>
  </sheetData>
  <mergeCells count="1">
    <mergeCell ref="A1:H1"/>
  </mergeCells>
  <phoneticPr fontId="3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4C1A1-469F-47EE-8656-8555339B8F99}">
  <sheetPr>
    <pageSetUpPr fitToPage="1"/>
  </sheetPr>
  <dimension ref="A1:G25"/>
  <sheetViews>
    <sheetView workbookViewId="0">
      <selection activeCell="B17" sqref="B17"/>
    </sheetView>
  </sheetViews>
  <sheetFormatPr defaultColWidth="8.875" defaultRowHeight="15.75"/>
  <cols>
    <col min="1" max="1" width="22.875" style="9" customWidth="1"/>
    <col min="2" max="7" width="19.875" style="9" customWidth="1"/>
    <col min="8" max="16384" width="8.875" style="9"/>
  </cols>
  <sheetData>
    <row r="1" spans="1:7" ht="30">
      <c r="A1" s="18" t="s">
        <v>157</v>
      </c>
    </row>
    <row r="2" spans="1:7" ht="18.75">
      <c r="A2" s="17" t="s">
        <v>25</v>
      </c>
    </row>
    <row r="3" spans="1:7" ht="18.75">
      <c r="A3" s="17" t="s">
        <v>51</v>
      </c>
    </row>
    <row r="4" spans="1:7" ht="18.75">
      <c r="F4" s="9" t="s">
        <v>50</v>
      </c>
      <c r="G4" s="16"/>
    </row>
    <row r="5" spans="1:7" ht="22.5" customHeight="1">
      <c r="A5" s="15" t="s">
        <v>156</v>
      </c>
      <c r="B5" s="15" t="s">
        <v>155</v>
      </c>
      <c r="C5" s="15" t="s">
        <v>154</v>
      </c>
      <c r="D5" s="15" t="s">
        <v>153</v>
      </c>
      <c r="E5" s="15" t="s">
        <v>127</v>
      </c>
      <c r="F5" s="50" t="s">
        <v>152</v>
      </c>
      <c r="G5" s="50" t="s">
        <v>151</v>
      </c>
    </row>
    <row r="6" spans="1:7" ht="18" customHeight="1">
      <c r="A6" s="14" t="s">
        <v>150</v>
      </c>
      <c r="B6" s="10">
        <f>2957487208-C6-D6-E6</f>
        <v>2625224208</v>
      </c>
      <c r="C6" s="10">
        <v>299605000</v>
      </c>
      <c r="D6" s="10"/>
      <c r="E6" s="10">
        <v>32658000</v>
      </c>
      <c r="F6" s="10">
        <f>SUM(B6:E6)</f>
        <v>2957487208</v>
      </c>
      <c r="G6" s="10">
        <f>ROUND(F6/1000,0)</f>
        <v>2957487</v>
      </c>
    </row>
    <row r="7" spans="1:7" ht="18" customHeight="1">
      <c r="A7" s="14" t="s">
        <v>149</v>
      </c>
      <c r="B7" s="10">
        <v>51837858</v>
      </c>
      <c r="C7" s="10"/>
      <c r="D7" s="10"/>
      <c r="E7" s="10"/>
      <c r="F7" s="10">
        <f>SUM(B7:E7)</f>
        <v>51837858</v>
      </c>
      <c r="G7" s="10">
        <f>ROUND(F7/1000,0)</f>
        <v>51838</v>
      </c>
    </row>
    <row r="8" spans="1:7" ht="18" customHeight="1">
      <c r="A8" s="14" t="s">
        <v>148</v>
      </c>
      <c r="B8" s="10">
        <v>6485300</v>
      </c>
      <c r="C8" s="10"/>
      <c r="D8" s="10"/>
      <c r="E8" s="10"/>
      <c r="F8" s="10">
        <f>SUM(B8:E8)</f>
        <v>6485300</v>
      </c>
      <c r="G8" s="10">
        <f>ROUND(F8/1000,0)</f>
        <v>6485</v>
      </c>
    </row>
    <row r="9" spans="1:7" ht="18" customHeight="1">
      <c r="A9" s="14" t="s">
        <v>147</v>
      </c>
      <c r="B9" s="10">
        <f>93671631-E9</f>
        <v>93634631</v>
      </c>
      <c r="C9" s="10"/>
      <c r="D9" s="10"/>
      <c r="E9" s="10">
        <v>37000</v>
      </c>
      <c r="F9" s="10">
        <f>SUM(B9:E9)</f>
        <v>93671631</v>
      </c>
      <c r="G9" s="10">
        <f>ROUND(F9/1000,0)</f>
        <v>93672</v>
      </c>
    </row>
    <row r="10" spans="1:7" ht="18" customHeight="1">
      <c r="A10" s="14" t="s">
        <v>146</v>
      </c>
      <c r="B10" s="10">
        <f>127230100-E10</f>
        <v>127178100</v>
      </c>
      <c r="C10" s="10"/>
      <c r="D10" s="10"/>
      <c r="E10" s="10">
        <v>52000</v>
      </c>
      <c r="F10" s="10">
        <f>SUM(B10:E10)</f>
        <v>127230100</v>
      </c>
      <c r="G10" s="10">
        <f>ROUND(F10/1000,0)</f>
        <v>127230</v>
      </c>
    </row>
    <row r="11" spans="1:7" ht="18" customHeight="1">
      <c r="A11" s="14" t="s">
        <v>145</v>
      </c>
      <c r="B11" s="10">
        <v>877713</v>
      </c>
      <c r="C11" s="10"/>
      <c r="D11" s="10"/>
      <c r="E11" s="10"/>
      <c r="F11" s="10">
        <f>SUM(B11:E11)</f>
        <v>877713</v>
      </c>
      <c r="G11" s="10">
        <f>ROUND(F11/1000,0)</f>
        <v>878</v>
      </c>
    </row>
    <row r="12" spans="1:7" ht="18" customHeight="1">
      <c r="A12" s="14" t="s">
        <v>144</v>
      </c>
      <c r="B12" s="10">
        <v>7219956</v>
      </c>
      <c r="C12" s="10"/>
      <c r="D12" s="10"/>
      <c r="E12" s="10"/>
      <c r="F12" s="10">
        <f>SUM(B12:E12)</f>
        <v>7219956</v>
      </c>
      <c r="G12" s="10">
        <f>ROUND(F12/1000,0)</f>
        <v>7220</v>
      </c>
    </row>
    <row r="13" spans="1:7" ht="18" customHeight="1">
      <c r="A13" s="14" t="s">
        <v>143</v>
      </c>
      <c r="B13" s="10">
        <f>90565411-E13</f>
        <v>90528411</v>
      </c>
      <c r="C13" s="10"/>
      <c r="D13" s="10"/>
      <c r="E13" s="10">
        <v>37000</v>
      </c>
      <c r="F13" s="10">
        <f>SUM(B13:E13)</f>
        <v>90565411</v>
      </c>
      <c r="G13" s="10">
        <f>ROUND(F13/1000,0)</f>
        <v>90565</v>
      </c>
    </row>
    <row r="14" spans="1:7" ht="18" customHeight="1">
      <c r="A14" s="14" t="s">
        <v>142</v>
      </c>
      <c r="B14" s="10">
        <f>26373252-E14</f>
        <v>25363252</v>
      </c>
      <c r="C14" s="10"/>
      <c r="D14" s="10"/>
      <c r="E14" s="10">
        <v>1010000</v>
      </c>
      <c r="F14" s="10">
        <f>SUM(B14:E14)</f>
        <v>26373252</v>
      </c>
      <c r="G14" s="10">
        <f>ROUND(F14/1000,0)</f>
        <v>26373</v>
      </c>
    </row>
    <row r="15" spans="1:7" ht="18" customHeight="1">
      <c r="A15" s="14" t="s">
        <v>141</v>
      </c>
      <c r="B15" s="10">
        <v>350007</v>
      </c>
      <c r="C15" s="10"/>
      <c r="D15" s="10"/>
      <c r="E15" s="10"/>
      <c r="F15" s="10">
        <f>SUM(B15:E15)</f>
        <v>350007</v>
      </c>
      <c r="G15" s="10">
        <f>ROUND(F15/1000,0)</f>
        <v>350</v>
      </c>
    </row>
    <row r="16" spans="1:7" ht="18" customHeight="1">
      <c r="A16" s="33" t="s">
        <v>140</v>
      </c>
      <c r="B16" s="32">
        <f>4000000-E16</f>
        <v>1838000</v>
      </c>
      <c r="C16" s="32"/>
      <c r="D16" s="32"/>
      <c r="E16" s="32">
        <v>2162000</v>
      </c>
      <c r="F16" s="32">
        <f>SUM(B16:E16)</f>
        <v>4000000</v>
      </c>
      <c r="G16" s="32">
        <f>ROUND(F16/1000,0)</f>
        <v>4000</v>
      </c>
    </row>
    <row r="17" spans="1:7" ht="18" customHeight="1">
      <c r="A17" s="33" t="s">
        <v>139</v>
      </c>
      <c r="B17" s="32">
        <f>2163792120-C17-1036452</f>
        <v>422290668</v>
      </c>
      <c r="C17" s="32">
        <f>60026000+1580439000+100000000</f>
        <v>1740465000</v>
      </c>
      <c r="D17" s="32"/>
      <c r="E17" s="32"/>
      <c r="F17" s="32">
        <f>SUM(B17:E17)</f>
        <v>2162755668</v>
      </c>
      <c r="G17" s="32">
        <f>ROUND(F17/1000,0)</f>
        <v>2162756</v>
      </c>
    </row>
    <row r="18" spans="1:7" ht="18" customHeight="1">
      <c r="A18" s="33" t="s">
        <v>138</v>
      </c>
      <c r="B18" s="32">
        <f>1263000-E18</f>
        <v>1263000</v>
      </c>
      <c r="C18" s="32"/>
      <c r="D18" s="32"/>
      <c r="E18" s="32"/>
      <c r="F18" s="32">
        <f>SUM(B18:E18)</f>
        <v>1263000</v>
      </c>
      <c r="G18" s="32">
        <f>ROUND(F18/1000,0)</f>
        <v>1263</v>
      </c>
    </row>
    <row r="19" spans="1:7" ht="18" customHeight="1">
      <c r="A19" s="33" t="s">
        <v>137</v>
      </c>
      <c r="B19" s="32">
        <f>7000000-E19</f>
        <v>5500000</v>
      </c>
      <c r="C19" s="32"/>
      <c r="D19" s="32"/>
      <c r="E19" s="32">
        <v>1500000</v>
      </c>
      <c r="F19" s="32">
        <f>SUM(B19:E19)</f>
        <v>7000000</v>
      </c>
      <c r="G19" s="32">
        <f>ROUND(F19/1000,0)</f>
        <v>7000</v>
      </c>
    </row>
    <row r="20" spans="1:7" ht="18" customHeight="1">
      <c r="A20" s="33" t="s">
        <v>136</v>
      </c>
      <c r="B20" s="32">
        <v>589355961</v>
      </c>
      <c r="C20" s="32"/>
      <c r="D20" s="32">
        <v>1076400</v>
      </c>
      <c r="E20" s="32"/>
      <c r="F20" s="32">
        <f>SUM(B20:E20)</f>
        <v>590432361</v>
      </c>
      <c r="G20" s="32">
        <v>589093</v>
      </c>
    </row>
    <row r="21" spans="1:7" ht="18" customHeight="1">
      <c r="A21" s="33"/>
      <c r="B21" s="32"/>
      <c r="C21" s="32"/>
      <c r="D21" s="32"/>
      <c r="E21" s="32"/>
      <c r="F21" s="32"/>
      <c r="G21" s="32"/>
    </row>
    <row r="22" spans="1:7" ht="18" customHeight="1">
      <c r="A22" s="14"/>
      <c r="B22" s="10"/>
      <c r="C22" s="10"/>
      <c r="D22" s="10"/>
      <c r="E22" s="10"/>
      <c r="F22" s="10"/>
      <c r="G22" s="10"/>
    </row>
    <row r="23" spans="1:7" ht="18" customHeight="1">
      <c r="A23" s="14"/>
      <c r="B23" s="10"/>
      <c r="C23" s="10"/>
      <c r="D23" s="10"/>
      <c r="E23" s="10"/>
      <c r="F23" s="10"/>
      <c r="G23" s="10"/>
    </row>
    <row r="24" spans="1:7" ht="18" customHeight="1">
      <c r="A24" s="14"/>
      <c r="B24" s="10"/>
      <c r="C24" s="10"/>
      <c r="D24" s="10"/>
      <c r="E24" s="10"/>
      <c r="F24" s="10"/>
      <c r="G24" s="10"/>
    </row>
    <row r="25" spans="1:7" ht="18" customHeight="1">
      <c r="A25" s="11" t="s">
        <v>0</v>
      </c>
      <c r="B25" s="10">
        <f>SUM(B6:B24)</f>
        <v>4048947065</v>
      </c>
      <c r="C25" s="10">
        <f>SUM(C6:C24)</f>
        <v>2040070000</v>
      </c>
      <c r="D25" s="10">
        <f>SUM(D6:D24)</f>
        <v>1076400</v>
      </c>
      <c r="E25" s="10">
        <f>SUM(E6:E24)</f>
        <v>37456000</v>
      </c>
      <c r="F25" s="10">
        <f>SUM(F6:F24)</f>
        <v>6127549465</v>
      </c>
      <c r="G25" s="10"/>
    </row>
  </sheetData>
  <phoneticPr fontId="3"/>
  <pageMargins left="0.39370078740157483" right="0.39370078740157483" top="0.39370078740157483" bottom="0.39370078740157483" header="0.19685039370078741" footer="0.19685039370078741"/>
  <pageSetup paperSize="9" scale="99" fitToHeight="0" orientation="landscape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876A6-90AA-47E5-8E0F-385FB42DD86F}">
  <dimension ref="A1:F13"/>
  <sheetViews>
    <sheetView workbookViewId="0">
      <selection activeCell="B19" sqref="B19"/>
    </sheetView>
  </sheetViews>
  <sheetFormatPr defaultColWidth="8.875" defaultRowHeight="15.75"/>
  <cols>
    <col min="1" max="1" width="21.875" style="9" bestFit="1" customWidth="1"/>
    <col min="2" max="6" width="20.875" style="9" customWidth="1"/>
    <col min="7" max="7" width="9.75" style="9" bestFit="1" customWidth="1"/>
    <col min="8" max="16384" width="8.875" style="9"/>
  </cols>
  <sheetData>
    <row r="1" spans="1:6" ht="30">
      <c r="A1" s="18" t="s">
        <v>167</v>
      </c>
    </row>
    <row r="2" spans="1:6" ht="18.75">
      <c r="A2" s="17" t="s">
        <v>25</v>
      </c>
    </row>
    <row r="3" spans="1:6" ht="18.75">
      <c r="A3" s="17" t="s">
        <v>51</v>
      </c>
    </row>
    <row r="4" spans="1:6" ht="18.75">
      <c r="A4" s="17" t="s">
        <v>166</v>
      </c>
      <c r="F4" s="16" t="s">
        <v>50</v>
      </c>
    </row>
    <row r="5" spans="1:6" ht="22.5" customHeight="1">
      <c r="A5" s="49" t="s">
        <v>21</v>
      </c>
      <c r="B5" s="49" t="s">
        <v>165</v>
      </c>
      <c r="C5" s="49" t="s">
        <v>164</v>
      </c>
      <c r="D5" s="49" t="s">
        <v>163</v>
      </c>
      <c r="E5" s="49"/>
      <c r="F5" s="49" t="s">
        <v>162</v>
      </c>
    </row>
    <row r="6" spans="1:6" ht="22.5" customHeight="1">
      <c r="A6" s="49"/>
      <c r="B6" s="49"/>
      <c r="C6" s="49"/>
      <c r="D6" s="15" t="s">
        <v>161</v>
      </c>
      <c r="E6" s="15" t="s">
        <v>127</v>
      </c>
      <c r="F6" s="49"/>
    </row>
    <row r="7" spans="1:6" ht="18" customHeight="1">
      <c r="A7" s="14" t="s">
        <v>160</v>
      </c>
      <c r="B7" s="10">
        <v>10230879</v>
      </c>
      <c r="C7" s="10">
        <v>24486485</v>
      </c>
      <c r="D7" s="10">
        <v>10230879</v>
      </c>
      <c r="E7" s="10"/>
      <c r="F7" s="10">
        <f>B7-D7-E7+C7</f>
        <v>24486485</v>
      </c>
    </row>
    <row r="8" spans="1:6" ht="18" customHeight="1">
      <c r="A8" s="14"/>
      <c r="B8" s="10"/>
      <c r="C8" s="10"/>
      <c r="D8" s="10"/>
      <c r="E8" s="10"/>
      <c r="F8" s="10"/>
    </row>
    <row r="9" spans="1:6" ht="18" customHeight="1">
      <c r="A9" s="14" t="s">
        <v>159</v>
      </c>
      <c r="B9" s="10">
        <v>168860031</v>
      </c>
      <c r="C9" s="10">
        <v>203412601</v>
      </c>
      <c r="D9" s="10">
        <v>168860031</v>
      </c>
      <c r="E9" s="10"/>
      <c r="F9" s="10">
        <f>B9-D9-E9+C9</f>
        <v>203412601</v>
      </c>
    </row>
    <row r="10" spans="1:6" ht="18" customHeight="1">
      <c r="A10" s="14"/>
      <c r="B10" s="10"/>
      <c r="C10" s="10"/>
      <c r="D10" s="10"/>
      <c r="E10" s="10"/>
      <c r="F10" s="10"/>
    </row>
    <row r="11" spans="1:6" ht="18" customHeight="1">
      <c r="A11" s="14" t="s">
        <v>158</v>
      </c>
      <c r="B11" s="10">
        <v>1179376485</v>
      </c>
      <c r="C11" s="10">
        <v>178283425</v>
      </c>
      <c r="D11" s="10">
        <v>139516264</v>
      </c>
      <c r="E11" s="10"/>
      <c r="F11" s="10">
        <f>B11-D11-E11+C11</f>
        <v>1218143646</v>
      </c>
    </row>
    <row r="12" spans="1:6" ht="18" customHeight="1">
      <c r="A12" s="14"/>
      <c r="B12" s="10"/>
      <c r="C12" s="10"/>
      <c r="D12" s="10"/>
      <c r="E12" s="10"/>
      <c r="F12" s="10"/>
    </row>
    <row r="13" spans="1:6" ht="18" customHeight="1">
      <c r="A13" s="11" t="s">
        <v>0</v>
      </c>
      <c r="B13" s="10">
        <f>SUM(B7:B12)</f>
        <v>1358467395</v>
      </c>
      <c r="C13" s="10">
        <f>SUM(C7:C12)</f>
        <v>406182511</v>
      </c>
      <c r="D13" s="10">
        <f>SUM(D7:D12)</f>
        <v>318607174</v>
      </c>
      <c r="E13" s="10">
        <f>SUM(E7:E12)</f>
        <v>0</v>
      </c>
      <c r="F13" s="10">
        <f>SUM(F7:F12)</f>
        <v>1446042732</v>
      </c>
    </row>
  </sheetData>
  <mergeCells count="5">
    <mergeCell ref="A5:A6"/>
    <mergeCell ref="B5:B6"/>
    <mergeCell ref="C5:C6"/>
    <mergeCell ref="F5:F6"/>
    <mergeCell ref="D5:E5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224DF-31C0-41A8-83E4-0D5CF6F20D3F}">
  <sheetPr>
    <pageSetUpPr fitToPage="1"/>
  </sheetPr>
  <dimension ref="A1:L35"/>
  <sheetViews>
    <sheetView workbookViewId="0">
      <selection activeCell="G10" sqref="G10"/>
    </sheetView>
  </sheetViews>
  <sheetFormatPr defaultColWidth="8.875" defaultRowHeight="15.75"/>
  <cols>
    <col min="1" max="1" width="42.25" style="9" customWidth="1"/>
    <col min="2" max="11" width="15.375" style="9" customWidth="1"/>
    <col min="12" max="12" width="8.875" style="38"/>
    <col min="13" max="16384" width="8.875" style="9"/>
  </cols>
  <sheetData>
    <row r="1" spans="1:11" ht="30">
      <c r="A1" s="18" t="s">
        <v>201</v>
      </c>
    </row>
    <row r="2" spans="1:11" ht="18.75">
      <c r="A2" s="17" t="s">
        <v>25</v>
      </c>
    </row>
    <row r="3" spans="1:11" ht="18.75">
      <c r="A3" s="17" t="s">
        <v>200</v>
      </c>
    </row>
    <row r="6" spans="1:11" ht="18.75">
      <c r="A6" s="69" t="s">
        <v>199</v>
      </c>
      <c r="J6" s="16" t="s">
        <v>50</v>
      </c>
    </row>
    <row r="7" spans="1:11" ht="37.5" customHeight="1">
      <c r="A7" s="15" t="s">
        <v>194</v>
      </c>
      <c r="B7" s="50" t="s">
        <v>198</v>
      </c>
      <c r="C7" s="50" t="s">
        <v>192</v>
      </c>
      <c r="D7" s="50" t="s">
        <v>191</v>
      </c>
      <c r="E7" s="50" t="s">
        <v>190</v>
      </c>
      <c r="F7" s="50" t="s">
        <v>189</v>
      </c>
      <c r="G7" s="50" t="s">
        <v>188</v>
      </c>
      <c r="H7" s="50" t="s">
        <v>187</v>
      </c>
      <c r="I7" s="50" t="s">
        <v>197</v>
      </c>
      <c r="J7" s="50" t="s">
        <v>184</v>
      </c>
    </row>
    <row r="8" spans="1:11" ht="18" customHeight="1">
      <c r="A8" s="14" t="s">
        <v>196</v>
      </c>
      <c r="B8" s="10">
        <f>1955179000+1000000</f>
        <v>1956179000</v>
      </c>
      <c r="C8" s="10">
        <v>7313481081</v>
      </c>
      <c r="D8" s="10">
        <v>1697358558</v>
      </c>
      <c r="E8" s="10">
        <f>C8-D8</f>
        <v>5616122523</v>
      </c>
      <c r="F8" s="10">
        <v>4111974986</v>
      </c>
      <c r="G8" s="68">
        <v>1</v>
      </c>
      <c r="H8" s="10">
        <f>E8*G8</f>
        <v>5616122523</v>
      </c>
      <c r="I8" s="10">
        <v>0</v>
      </c>
      <c r="J8" s="10"/>
    </row>
    <row r="9" spans="1:11" ht="18" customHeight="1">
      <c r="A9" s="14"/>
      <c r="B9" s="10"/>
      <c r="C9" s="10"/>
      <c r="D9" s="10"/>
      <c r="E9" s="10"/>
      <c r="F9" s="10"/>
      <c r="G9" s="68"/>
      <c r="H9" s="10"/>
      <c r="I9" s="10"/>
      <c r="J9" s="10"/>
    </row>
    <row r="10" spans="1:11" ht="18" customHeight="1">
      <c r="A10" s="14"/>
      <c r="B10" s="10"/>
      <c r="C10" s="10"/>
      <c r="D10" s="10"/>
      <c r="E10" s="10"/>
      <c r="F10" s="10"/>
      <c r="G10" s="10"/>
      <c r="H10" s="10"/>
      <c r="I10" s="10"/>
      <c r="J10" s="10"/>
    </row>
    <row r="11" spans="1:11" ht="18" customHeight="1">
      <c r="A11" s="11" t="s">
        <v>0</v>
      </c>
      <c r="B11" s="10">
        <f>SUM(B8:B10)</f>
        <v>1956179000</v>
      </c>
      <c r="C11" s="10"/>
      <c r="D11" s="10"/>
      <c r="E11" s="10"/>
      <c r="F11" s="10"/>
      <c r="G11" s="10"/>
      <c r="H11" s="10"/>
      <c r="I11" s="10"/>
      <c r="J11" s="10"/>
    </row>
    <row r="13" spans="1:11" ht="18.75">
      <c r="A13" s="69" t="s">
        <v>195</v>
      </c>
      <c r="K13" s="16" t="s">
        <v>50</v>
      </c>
    </row>
    <row r="14" spans="1:11" ht="37.5" customHeight="1">
      <c r="A14" s="15" t="s">
        <v>194</v>
      </c>
      <c r="B14" s="50" t="s">
        <v>193</v>
      </c>
      <c r="C14" s="50" t="s">
        <v>192</v>
      </c>
      <c r="D14" s="50" t="s">
        <v>191</v>
      </c>
      <c r="E14" s="50" t="s">
        <v>190</v>
      </c>
      <c r="F14" s="50" t="s">
        <v>189</v>
      </c>
      <c r="G14" s="50" t="s">
        <v>188</v>
      </c>
      <c r="H14" s="50" t="s">
        <v>187</v>
      </c>
      <c r="I14" s="50" t="s">
        <v>186</v>
      </c>
      <c r="J14" s="50" t="s">
        <v>185</v>
      </c>
      <c r="K14" s="50" t="s">
        <v>184</v>
      </c>
    </row>
    <row r="15" spans="1:11" ht="18" customHeight="1">
      <c r="A15" s="14" t="s">
        <v>183</v>
      </c>
      <c r="B15" s="10">
        <v>198000</v>
      </c>
      <c r="C15" s="10">
        <v>425133892</v>
      </c>
      <c r="D15" s="10">
        <v>23094474</v>
      </c>
      <c r="E15" s="10">
        <f>C15-D15</f>
        <v>402039418</v>
      </c>
      <c r="F15" s="10">
        <v>8000000</v>
      </c>
      <c r="G15" s="68">
        <f>B15/F15</f>
        <v>2.4750000000000001E-2</v>
      </c>
      <c r="H15" s="10">
        <f>E15*G15</f>
        <v>9950475.5954999998</v>
      </c>
      <c r="I15" s="10">
        <v>0</v>
      </c>
      <c r="J15" s="10">
        <f>B15-I15</f>
        <v>198000</v>
      </c>
      <c r="K15" s="10">
        <v>198000</v>
      </c>
    </row>
    <row r="16" spans="1:11" ht="18" customHeight="1">
      <c r="A16" s="14" t="s">
        <v>182</v>
      </c>
      <c r="B16" s="10">
        <v>160000</v>
      </c>
      <c r="C16" s="10">
        <v>18570464328</v>
      </c>
      <c r="D16" s="10">
        <v>5609388418</v>
      </c>
      <c r="E16" s="10">
        <f>C16-D16</f>
        <v>12961075910</v>
      </c>
      <c r="F16" s="10">
        <v>7826580000</v>
      </c>
      <c r="G16" s="68">
        <f>B16/F16</f>
        <v>2.0443156525583331E-5</v>
      </c>
      <c r="H16" s="10">
        <f>E16*G16</f>
        <v>264965.30356809741</v>
      </c>
      <c r="I16" s="10">
        <v>0</v>
      </c>
      <c r="J16" s="10">
        <f>B16-I16</f>
        <v>160000</v>
      </c>
      <c r="K16" s="10">
        <f>B16</f>
        <v>160000</v>
      </c>
    </row>
    <row r="17" spans="1:11" ht="18" customHeight="1">
      <c r="A17" s="14" t="s">
        <v>181</v>
      </c>
      <c r="B17" s="10">
        <v>4092000</v>
      </c>
      <c r="C17" s="10">
        <v>145936725726</v>
      </c>
      <c r="D17" s="10">
        <v>39666512324</v>
      </c>
      <c r="E17" s="10">
        <f>C17-D17</f>
        <v>106270213402</v>
      </c>
      <c r="F17" s="10">
        <v>76744820808</v>
      </c>
      <c r="G17" s="68">
        <f>B17/F17</f>
        <v>5.3319558986753717E-5</v>
      </c>
      <c r="H17" s="10">
        <f>E17*G17</f>
        <v>5666280.9120228449</v>
      </c>
      <c r="I17" s="10">
        <v>0</v>
      </c>
      <c r="J17" s="10">
        <f>B17-I17</f>
        <v>4092000</v>
      </c>
      <c r="K17" s="10">
        <f>B17</f>
        <v>4092000</v>
      </c>
    </row>
    <row r="18" spans="1:11" ht="18" customHeight="1">
      <c r="A18" s="14" t="s">
        <v>180</v>
      </c>
      <c r="B18" s="10">
        <v>60000</v>
      </c>
      <c r="C18" s="10">
        <v>966124931</v>
      </c>
      <c r="D18" s="10">
        <v>729778744</v>
      </c>
      <c r="E18" s="10">
        <f>C18-D18</f>
        <v>236346187</v>
      </c>
      <c r="F18" s="10">
        <v>151940000</v>
      </c>
      <c r="G18" s="68">
        <f>B18/F18</f>
        <v>3.9489272081084638E-4</v>
      </c>
      <c r="H18" s="10">
        <f>E18*G18</f>
        <v>93331.388837699094</v>
      </c>
      <c r="I18" s="10">
        <v>0</v>
      </c>
      <c r="J18" s="10">
        <f>B18-I18</f>
        <v>60000</v>
      </c>
      <c r="K18" s="10">
        <v>60000</v>
      </c>
    </row>
    <row r="19" spans="1:11" ht="18" customHeight="1">
      <c r="A19" s="14" t="s">
        <v>179</v>
      </c>
      <c r="B19" s="10">
        <v>2115000</v>
      </c>
      <c r="C19" s="10">
        <v>14997677222</v>
      </c>
      <c r="D19" s="10">
        <v>3454288505</v>
      </c>
      <c r="E19" s="10">
        <f>C19-D19</f>
        <v>11543388717</v>
      </c>
      <c r="F19" s="10">
        <v>10067642630</v>
      </c>
      <c r="G19" s="68">
        <f>B19/F19</f>
        <v>2.1007897059214546E-4</v>
      </c>
      <c r="H19" s="10">
        <f>E19*G19</f>
        <v>2425023.2188123469</v>
      </c>
      <c r="I19" s="10">
        <v>0</v>
      </c>
      <c r="J19" s="10">
        <f>B19-I19</f>
        <v>2115000</v>
      </c>
      <c r="K19" s="10">
        <f>B19</f>
        <v>2115000</v>
      </c>
    </row>
    <row r="20" spans="1:11" ht="18" customHeight="1">
      <c r="A20" s="14" t="s">
        <v>178</v>
      </c>
      <c r="B20" s="10">
        <v>342000</v>
      </c>
      <c r="C20" s="10">
        <v>1070310876</v>
      </c>
      <c r="D20" s="10">
        <v>16576930</v>
      </c>
      <c r="E20" s="10">
        <f>C20-D20</f>
        <v>1053733946</v>
      </c>
      <c r="F20" s="10">
        <v>982557645</v>
      </c>
      <c r="G20" s="68">
        <f>B20/F20</f>
        <v>3.4807118110612227E-4</v>
      </c>
      <c r="H20" s="10">
        <f>E20*G20</f>
        <v>366774.41915583488</v>
      </c>
      <c r="I20" s="10">
        <v>0</v>
      </c>
      <c r="J20" s="10">
        <f>B20-I20</f>
        <v>342000</v>
      </c>
      <c r="K20" s="10">
        <f>B20</f>
        <v>342000</v>
      </c>
    </row>
    <row r="21" spans="1:11" ht="18" customHeight="1">
      <c r="A21" s="14" t="s">
        <v>177</v>
      </c>
      <c r="B21" s="10">
        <v>909000</v>
      </c>
      <c r="C21" s="10">
        <v>1476650808</v>
      </c>
      <c r="D21" s="10">
        <v>214310164</v>
      </c>
      <c r="E21" s="10">
        <f>C21-D21</f>
        <v>1262340644</v>
      </c>
      <c r="F21" s="10">
        <v>1012795839</v>
      </c>
      <c r="G21" s="68">
        <f>B21/F21</f>
        <v>8.975155357051186E-4</v>
      </c>
      <c r="H21" s="10">
        <f>E21*G21</f>
        <v>1132970.3393420044</v>
      </c>
      <c r="I21" s="10">
        <v>0</v>
      </c>
      <c r="J21" s="10">
        <f>B21-I21</f>
        <v>909000</v>
      </c>
      <c r="K21" s="10">
        <f>B21</f>
        <v>909000</v>
      </c>
    </row>
    <row r="22" spans="1:11" ht="18" customHeight="1">
      <c r="A22" s="14" t="s">
        <v>176</v>
      </c>
      <c r="B22" s="10">
        <v>2260000</v>
      </c>
      <c r="C22" s="10">
        <v>966124931</v>
      </c>
      <c r="D22" s="10">
        <v>729778744</v>
      </c>
      <c r="E22" s="10">
        <f>C22-D22</f>
        <v>236346187</v>
      </c>
      <c r="F22" s="10">
        <v>151940000</v>
      </c>
      <c r="G22" s="68">
        <f>B22/F22</f>
        <v>1.4874292483875213E-2</v>
      </c>
      <c r="H22" s="10">
        <f>E22*G22</f>
        <v>3515482.3128866656</v>
      </c>
      <c r="I22" s="10">
        <v>0</v>
      </c>
      <c r="J22" s="10">
        <f>B22-I22</f>
        <v>2260000</v>
      </c>
      <c r="K22" s="10">
        <v>2260000</v>
      </c>
    </row>
    <row r="23" spans="1:11" ht="18" customHeight="1">
      <c r="A23" s="14" t="s">
        <v>175</v>
      </c>
      <c r="B23" s="10">
        <v>900000</v>
      </c>
      <c r="C23" s="10">
        <v>927817809</v>
      </c>
      <c r="D23" s="10">
        <v>7191706</v>
      </c>
      <c r="E23" s="10">
        <f>C23-D23</f>
        <v>920626103</v>
      </c>
      <c r="F23" s="10">
        <v>815125000</v>
      </c>
      <c r="G23" s="68">
        <f>B23/F23</f>
        <v>1.104125134181874E-3</v>
      </c>
      <c r="H23" s="10">
        <f>E23*G23</f>
        <v>1016486.4195062107</v>
      </c>
      <c r="I23" s="10">
        <v>0</v>
      </c>
      <c r="J23" s="10">
        <f>B23-I23</f>
        <v>900000</v>
      </c>
      <c r="K23" s="10">
        <f>B23</f>
        <v>900000</v>
      </c>
    </row>
    <row r="24" spans="1:11" ht="18" customHeight="1">
      <c r="A24" s="14" t="s">
        <v>174</v>
      </c>
      <c r="B24" s="10">
        <v>340000</v>
      </c>
      <c r="C24" s="10">
        <v>325712841</v>
      </c>
      <c r="D24" s="10">
        <v>4745830</v>
      </c>
      <c r="E24" s="10">
        <f>C24-D24</f>
        <v>320967011</v>
      </c>
      <c r="F24" s="10">
        <v>307063044</v>
      </c>
      <c r="G24" s="68">
        <f>B24/F24</f>
        <v>1.1072644743272981E-3</v>
      </c>
      <c r="H24" s="10">
        <f>E24*G24</f>
        <v>355395.36871131911</v>
      </c>
      <c r="I24" s="10">
        <v>0</v>
      </c>
      <c r="J24" s="10">
        <f>B24-I24</f>
        <v>340000</v>
      </c>
      <c r="K24" s="10">
        <f>B24</f>
        <v>340000</v>
      </c>
    </row>
    <row r="25" spans="1:11" ht="18" customHeight="1">
      <c r="A25" s="14" t="s">
        <v>173</v>
      </c>
      <c r="B25" s="10">
        <v>320000</v>
      </c>
      <c r="C25" s="10">
        <v>401818729</v>
      </c>
      <c r="D25" s="10">
        <v>45974756</v>
      </c>
      <c r="E25" s="10">
        <f>C25-D25</f>
        <v>355843973</v>
      </c>
      <c r="F25" s="10">
        <v>318000000</v>
      </c>
      <c r="G25" s="68">
        <f>B25/F25</f>
        <v>1.0062893081761006E-3</v>
      </c>
      <c r="H25" s="10">
        <f>E25*G25</f>
        <v>358081.98540880502</v>
      </c>
      <c r="I25" s="10">
        <v>0</v>
      </c>
      <c r="J25" s="10">
        <f>B25-I25</f>
        <v>320000</v>
      </c>
      <c r="K25" s="10">
        <f>B25</f>
        <v>320000</v>
      </c>
    </row>
    <row r="26" spans="1:11" ht="18" customHeight="1">
      <c r="A26" s="14" t="s">
        <v>172</v>
      </c>
      <c r="B26" s="10">
        <v>2189000</v>
      </c>
      <c r="C26" s="10">
        <v>598764312</v>
      </c>
      <c r="D26" s="10">
        <v>8601160</v>
      </c>
      <c r="E26" s="10">
        <f>C26-D26</f>
        <v>590163152</v>
      </c>
      <c r="F26" s="10">
        <v>500000000</v>
      </c>
      <c r="G26" s="68">
        <f>B26/F26</f>
        <v>4.3779999999999999E-3</v>
      </c>
      <c r="H26" s="10">
        <f>E26*G26</f>
        <v>2583734.2794559998</v>
      </c>
      <c r="I26" s="10">
        <v>0</v>
      </c>
      <c r="J26" s="10">
        <f>B26-I26</f>
        <v>2189000</v>
      </c>
      <c r="K26" s="10">
        <v>2189000</v>
      </c>
    </row>
    <row r="27" spans="1:11" ht="18" customHeight="1">
      <c r="A27" s="14" t="s">
        <v>171</v>
      </c>
      <c r="B27" s="10">
        <v>22152000</v>
      </c>
      <c r="C27" s="10">
        <v>183582162</v>
      </c>
      <c r="D27" s="10">
        <v>13725370</v>
      </c>
      <c r="E27" s="10">
        <f>C27-D27</f>
        <v>169856792</v>
      </c>
      <c r="F27" s="10">
        <v>100000000</v>
      </c>
      <c r="G27" s="68">
        <f>B27/F27</f>
        <v>0.22151999999999999</v>
      </c>
      <c r="H27" s="10">
        <f>E27*G27</f>
        <v>37626676.563840002</v>
      </c>
      <c r="I27" s="10">
        <v>0</v>
      </c>
      <c r="J27" s="10">
        <f>B27-I27</f>
        <v>22152000</v>
      </c>
      <c r="K27" s="10">
        <v>22152000</v>
      </c>
    </row>
    <row r="28" spans="1:11" ht="18" customHeight="1">
      <c r="A28" s="14" t="s">
        <v>170</v>
      </c>
      <c r="B28" s="10">
        <v>240000</v>
      </c>
      <c r="C28" s="10">
        <v>123692653</v>
      </c>
      <c r="D28" s="10">
        <v>32325635</v>
      </c>
      <c r="E28" s="10">
        <f>C28-D28</f>
        <v>91367018</v>
      </c>
      <c r="F28" s="10">
        <v>101604691</v>
      </c>
      <c r="G28" s="68">
        <f>B28/F28</f>
        <v>2.3620956634767976E-3</v>
      </c>
      <c r="H28" s="10">
        <f>E28*G28</f>
        <v>215817.6370026065</v>
      </c>
      <c r="I28" s="10">
        <v>0</v>
      </c>
      <c r="J28" s="10">
        <f>B28-I28</f>
        <v>240000</v>
      </c>
      <c r="K28" s="10">
        <f>B28</f>
        <v>240000</v>
      </c>
    </row>
    <row r="29" spans="1:11" ht="18" customHeight="1">
      <c r="A29" s="14" t="s">
        <v>169</v>
      </c>
      <c r="B29" s="10">
        <v>300000</v>
      </c>
      <c r="C29" s="10">
        <v>97549820</v>
      </c>
      <c r="D29" s="10">
        <v>32874050</v>
      </c>
      <c r="E29" s="10">
        <f>C29-D29</f>
        <v>64675770</v>
      </c>
      <c r="F29" s="10">
        <v>25155000</v>
      </c>
      <c r="G29" s="68">
        <f>B29/F29</f>
        <v>1.1926058437686345E-2</v>
      </c>
      <c r="H29" s="10">
        <f>E29*G29</f>
        <v>771327.01252236136</v>
      </c>
      <c r="I29" s="10">
        <v>0</v>
      </c>
      <c r="J29" s="10">
        <f>B29-I29</f>
        <v>300000</v>
      </c>
      <c r="K29" s="10">
        <f>B29</f>
        <v>300000</v>
      </c>
    </row>
    <row r="30" spans="1:11" ht="18" customHeight="1">
      <c r="A30" s="14" t="s">
        <v>168</v>
      </c>
      <c r="B30" s="10">
        <v>1800000</v>
      </c>
      <c r="C30" s="10">
        <v>24164123000000</v>
      </c>
      <c r="D30" s="10">
        <v>23738231000000</v>
      </c>
      <c r="E30" s="10">
        <f>C30-D30</f>
        <v>425892000000</v>
      </c>
      <c r="F30" s="10">
        <v>16602000000</v>
      </c>
      <c r="G30" s="68">
        <f>B30/F30</f>
        <v>1.0842067220816769E-4</v>
      </c>
      <c r="H30" s="10">
        <f>E30*G30</f>
        <v>46175496.928080954</v>
      </c>
      <c r="I30" s="10">
        <v>0</v>
      </c>
      <c r="J30" s="10">
        <f>B30-I30</f>
        <v>1800000</v>
      </c>
      <c r="K30" s="10">
        <f>B30</f>
        <v>1800000</v>
      </c>
    </row>
    <row r="31" spans="1:11" ht="18" customHeight="1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8" customHeight="1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ht="18" customHeight="1">
      <c r="A33" s="14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ht="18" customHeight="1" thickBot="1">
      <c r="A34" s="29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8" customHeight="1" thickTop="1">
      <c r="A35" s="67" t="s">
        <v>0</v>
      </c>
      <c r="B35" s="66">
        <f>SUM(B15:B34)</f>
        <v>38377000</v>
      </c>
      <c r="C35" s="66"/>
      <c r="D35" s="66"/>
      <c r="E35" s="66"/>
      <c r="F35" s="66"/>
      <c r="G35" s="66"/>
      <c r="H35" s="66"/>
      <c r="I35" s="66"/>
      <c r="J35" s="66">
        <f>SUM(J15:J34)</f>
        <v>38377000</v>
      </c>
      <c r="K35" s="66"/>
    </row>
  </sheetData>
  <autoFilter ref="A14:L30" xr:uid="{00000000-0009-0000-0000-000000000000}"/>
  <phoneticPr fontId="3"/>
  <pageMargins left="0.39370078740157483" right="0.39370078740157483" top="0.39370078740157483" bottom="0.39370078740157483" header="0.19685039370078741" footer="0.19685039370078741"/>
  <pageSetup paperSize="9" scale="72" fitToHeight="0" orientation="landscape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0BA8-609D-40B7-9753-B22BECF73151}">
  <dimension ref="A1:B11"/>
  <sheetViews>
    <sheetView workbookViewId="0">
      <selection activeCell="A13" sqref="A13"/>
    </sheetView>
  </sheetViews>
  <sheetFormatPr defaultColWidth="8.875" defaultRowHeight="11.25"/>
  <cols>
    <col min="1" max="1" width="60.875" style="1" customWidth="1"/>
    <col min="2" max="2" width="40.875" style="1" customWidth="1"/>
    <col min="3" max="16384" width="8.875" style="1"/>
  </cols>
  <sheetData>
    <row r="1" spans="1:2" ht="21">
      <c r="A1" s="72" t="s">
        <v>205</v>
      </c>
    </row>
    <row r="2" spans="1:2" ht="13.5">
      <c r="A2" s="7" t="s">
        <v>25</v>
      </c>
    </row>
    <row r="3" spans="1:2" ht="13.5">
      <c r="A3" s="7" t="s">
        <v>204</v>
      </c>
    </row>
    <row r="4" spans="1:2" ht="13.5">
      <c r="B4" s="6" t="s">
        <v>50</v>
      </c>
    </row>
    <row r="5" spans="1:2" ht="22.5" customHeight="1">
      <c r="A5" s="71" t="s">
        <v>156</v>
      </c>
      <c r="B5" s="71" t="s">
        <v>162</v>
      </c>
    </row>
    <row r="6" spans="1:2" ht="18" customHeight="1">
      <c r="A6" s="3" t="s">
        <v>203</v>
      </c>
      <c r="B6" s="2">
        <v>371499314</v>
      </c>
    </row>
    <row r="7" spans="1:2" ht="18" customHeight="1">
      <c r="A7" s="3" t="s">
        <v>202</v>
      </c>
      <c r="B7" s="2">
        <v>507697320</v>
      </c>
    </row>
    <row r="8" spans="1:2" ht="18" customHeight="1">
      <c r="A8" s="3"/>
      <c r="B8" s="2"/>
    </row>
    <row r="9" spans="1:2" ht="18" customHeight="1">
      <c r="A9" s="3"/>
      <c r="B9" s="2"/>
    </row>
    <row r="10" spans="1:2" ht="18" customHeight="1">
      <c r="A10" s="3"/>
      <c r="B10" s="2"/>
    </row>
    <row r="11" spans="1:2" ht="18" customHeight="1">
      <c r="A11" s="70" t="s">
        <v>0</v>
      </c>
      <c r="B11" s="2">
        <f>SUM(B6:B10)</f>
        <v>879196634</v>
      </c>
    </row>
  </sheetData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D52CE-CEC0-49E3-B8B3-E3EACAE2E072}">
  <sheetPr>
    <pageSetUpPr fitToPage="1"/>
  </sheetPr>
  <dimension ref="A1:I23"/>
  <sheetViews>
    <sheetView workbookViewId="0">
      <selection sqref="A1:I1"/>
    </sheetView>
  </sheetViews>
  <sheetFormatPr defaultColWidth="8.875" defaultRowHeight="11.25"/>
  <cols>
    <col min="1" max="1" width="30.875" style="1" customWidth="1"/>
    <col min="2" max="11" width="15.875" style="1" customWidth="1"/>
    <col min="12" max="16384" width="8.875" style="1"/>
  </cols>
  <sheetData>
    <row r="1" spans="1:9" ht="21">
      <c r="A1" s="8" t="s">
        <v>34</v>
      </c>
      <c r="B1" s="8"/>
      <c r="C1" s="8"/>
      <c r="D1" s="8"/>
      <c r="E1" s="8"/>
      <c r="F1" s="8"/>
      <c r="G1" s="8"/>
      <c r="H1" s="8"/>
      <c r="I1" s="8"/>
    </row>
    <row r="2" spans="1:9" ht="13.5">
      <c r="A2" s="7" t="s">
        <v>25</v>
      </c>
      <c r="B2" s="7"/>
      <c r="C2" s="7"/>
      <c r="D2" s="7"/>
      <c r="E2" s="7"/>
      <c r="F2" s="7"/>
      <c r="G2" s="7"/>
      <c r="H2" s="7"/>
      <c r="I2" s="6" t="s">
        <v>24</v>
      </c>
    </row>
    <row r="3" spans="1:9" ht="13.5">
      <c r="A3" s="7" t="s">
        <v>23</v>
      </c>
      <c r="B3" s="7"/>
      <c r="C3" s="7"/>
      <c r="D3" s="7"/>
      <c r="E3" s="7"/>
      <c r="F3" s="7"/>
      <c r="G3" s="7"/>
      <c r="H3" s="7"/>
      <c r="I3" s="7"/>
    </row>
    <row r="4" spans="1:9" ht="13.5">
      <c r="A4" s="7"/>
      <c r="B4" s="7"/>
      <c r="C4" s="7"/>
      <c r="D4" s="7"/>
      <c r="E4" s="7"/>
      <c r="F4" s="7"/>
      <c r="G4" s="7"/>
      <c r="H4" s="7"/>
      <c r="I4" s="6" t="s">
        <v>22</v>
      </c>
    </row>
    <row r="5" spans="1:9" ht="22.5">
      <c r="A5" s="5" t="s">
        <v>21</v>
      </c>
      <c r="B5" s="4" t="s">
        <v>33</v>
      </c>
      <c r="C5" s="5" t="s">
        <v>32</v>
      </c>
      <c r="D5" s="5" t="s">
        <v>31</v>
      </c>
      <c r="E5" s="5" t="s">
        <v>30</v>
      </c>
      <c r="F5" s="5" t="s">
        <v>29</v>
      </c>
      <c r="G5" s="5" t="s">
        <v>28</v>
      </c>
      <c r="H5" s="5" t="s">
        <v>27</v>
      </c>
      <c r="I5" s="5" t="s">
        <v>0</v>
      </c>
    </row>
    <row r="6" spans="1:9">
      <c r="A6" s="3" t="s">
        <v>13</v>
      </c>
      <c r="B6" s="2">
        <v>1210983099</v>
      </c>
      <c r="C6" s="2">
        <v>19066110209</v>
      </c>
      <c r="D6" s="2">
        <v>3391161881</v>
      </c>
      <c r="E6" s="2">
        <v>8227751311</v>
      </c>
      <c r="F6" s="2">
        <v>43490466</v>
      </c>
      <c r="G6" s="2">
        <v>309160351</v>
      </c>
      <c r="H6" s="2">
        <v>2771291406</v>
      </c>
      <c r="I6" s="2">
        <v>35019948723</v>
      </c>
    </row>
    <row r="7" spans="1:9">
      <c r="A7" s="3" t="s">
        <v>7</v>
      </c>
      <c r="B7" s="2">
        <v>74989380</v>
      </c>
      <c r="C7" s="2">
        <v>13607353226</v>
      </c>
      <c r="D7" s="2">
        <v>1738932210</v>
      </c>
      <c r="E7" s="2">
        <v>3808144289</v>
      </c>
      <c r="F7" s="2">
        <v>12604164</v>
      </c>
      <c r="G7" s="2">
        <v>201232749</v>
      </c>
      <c r="H7" s="2">
        <v>790979315</v>
      </c>
      <c r="I7" s="2">
        <v>20234235333</v>
      </c>
    </row>
    <row r="8" spans="1:9">
      <c r="A8" s="3" t="s">
        <v>12</v>
      </c>
      <c r="B8" s="2" t="s">
        <v>1</v>
      </c>
      <c r="C8" s="2" t="s">
        <v>1</v>
      </c>
      <c r="D8" s="2" t="s">
        <v>1</v>
      </c>
      <c r="E8" s="2" t="s">
        <v>1</v>
      </c>
      <c r="F8" s="2" t="s">
        <v>1</v>
      </c>
      <c r="G8" s="2" t="s">
        <v>1</v>
      </c>
      <c r="H8" s="2" t="s">
        <v>1</v>
      </c>
      <c r="I8" s="2" t="s">
        <v>1</v>
      </c>
    </row>
    <row r="9" spans="1:9">
      <c r="A9" s="3" t="s">
        <v>6</v>
      </c>
      <c r="B9" s="2">
        <v>1122908684</v>
      </c>
      <c r="C9" s="2">
        <v>4998608035</v>
      </c>
      <c r="D9" s="2">
        <v>1488557878</v>
      </c>
      <c r="E9" s="2">
        <v>3214767465</v>
      </c>
      <c r="F9" s="2">
        <v>26750996</v>
      </c>
      <c r="G9" s="2">
        <v>88358313</v>
      </c>
      <c r="H9" s="2">
        <v>1871282785</v>
      </c>
      <c r="I9" s="2">
        <v>12811234156</v>
      </c>
    </row>
    <row r="10" spans="1:9">
      <c r="A10" s="3" t="s">
        <v>5</v>
      </c>
      <c r="B10" s="2">
        <v>9197035</v>
      </c>
      <c r="C10" s="2">
        <v>350269990</v>
      </c>
      <c r="D10" s="2">
        <v>160151793</v>
      </c>
      <c r="E10" s="2">
        <v>1204839557</v>
      </c>
      <c r="F10" s="2">
        <v>4135306</v>
      </c>
      <c r="G10" s="2">
        <v>19569289</v>
      </c>
      <c r="H10" s="2">
        <v>100172986</v>
      </c>
      <c r="I10" s="2">
        <v>1848335956</v>
      </c>
    </row>
    <row r="11" spans="1:9">
      <c r="A11" s="3" t="s">
        <v>11</v>
      </c>
      <c r="B11" s="2" t="s">
        <v>1</v>
      </c>
      <c r="C11" s="2" t="s">
        <v>1</v>
      </c>
      <c r="D11" s="2" t="s">
        <v>1</v>
      </c>
      <c r="E11" s="2" t="s">
        <v>1</v>
      </c>
      <c r="F11" s="2" t="s">
        <v>1</v>
      </c>
      <c r="G11" s="2" t="s">
        <v>1</v>
      </c>
      <c r="H11" s="2" t="s">
        <v>1</v>
      </c>
      <c r="I11" s="2" t="s">
        <v>1</v>
      </c>
    </row>
    <row r="12" spans="1:9">
      <c r="A12" s="3" t="s">
        <v>10</v>
      </c>
      <c r="B12" s="2" t="s">
        <v>1</v>
      </c>
      <c r="C12" s="2" t="s">
        <v>1</v>
      </c>
      <c r="D12" s="2" t="s">
        <v>1</v>
      </c>
      <c r="E12" s="2" t="s">
        <v>1</v>
      </c>
      <c r="F12" s="2" t="s">
        <v>1</v>
      </c>
      <c r="G12" s="2" t="s">
        <v>1</v>
      </c>
      <c r="H12" s="2" t="s">
        <v>1</v>
      </c>
      <c r="I12" s="2" t="s">
        <v>1</v>
      </c>
    </row>
    <row r="13" spans="1:9">
      <c r="A13" s="3" t="s">
        <v>9</v>
      </c>
      <c r="B13" s="2" t="s">
        <v>1</v>
      </c>
      <c r="C13" s="2" t="s">
        <v>1</v>
      </c>
      <c r="D13" s="2" t="s">
        <v>1</v>
      </c>
      <c r="E13" s="2" t="s">
        <v>1</v>
      </c>
      <c r="F13" s="2" t="s">
        <v>1</v>
      </c>
      <c r="G13" s="2" t="s">
        <v>1</v>
      </c>
      <c r="H13" s="2" t="s">
        <v>1</v>
      </c>
      <c r="I13" s="2" t="s">
        <v>1</v>
      </c>
    </row>
    <row r="14" spans="1:9">
      <c r="A14" s="3" t="s">
        <v>4</v>
      </c>
      <c r="B14" s="2" t="s">
        <v>1</v>
      </c>
      <c r="C14" s="2">
        <v>284958</v>
      </c>
      <c r="D14" s="2" t="s">
        <v>1</v>
      </c>
      <c r="E14" s="2" t="s">
        <v>1</v>
      </c>
      <c r="F14" s="2" t="s">
        <v>1</v>
      </c>
      <c r="G14" s="2" t="s">
        <v>1</v>
      </c>
      <c r="H14" s="2">
        <v>1486320</v>
      </c>
      <c r="I14" s="2">
        <v>1771278</v>
      </c>
    </row>
    <row r="15" spans="1:9">
      <c r="A15" s="3" t="s">
        <v>3</v>
      </c>
      <c r="B15" s="2">
        <v>3888000</v>
      </c>
      <c r="C15" s="2">
        <v>109594000</v>
      </c>
      <c r="D15" s="2">
        <v>3520000</v>
      </c>
      <c r="E15" s="2" t="s">
        <v>1</v>
      </c>
      <c r="F15" s="2" t="s">
        <v>1</v>
      </c>
      <c r="G15" s="2" t="s">
        <v>1</v>
      </c>
      <c r="H15" s="2">
        <v>7370000</v>
      </c>
      <c r="I15" s="2">
        <v>124372000</v>
      </c>
    </row>
    <row r="16" spans="1:9">
      <c r="A16" s="3" t="s">
        <v>8</v>
      </c>
      <c r="B16" s="2">
        <v>54806861690</v>
      </c>
      <c r="C16" s="2" t="s">
        <v>1</v>
      </c>
      <c r="D16" s="2">
        <v>4392485</v>
      </c>
      <c r="E16" s="2">
        <v>4483855</v>
      </c>
      <c r="F16" s="2">
        <v>616993792</v>
      </c>
      <c r="G16" s="2">
        <v>139308409</v>
      </c>
      <c r="H16" s="2">
        <v>40738260</v>
      </c>
      <c r="I16" s="2">
        <v>55612778491</v>
      </c>
    </row>
    <row r="17" spans="1:9">
      <c r="A17" s="3" t="s">
        <v>7</v>
      </c>
      <c r="B17" s="2">
        <v>21509653682</v>
      </c>
      <c r="C17" s="2" t="s">
        <v>1</v>
      </c>
      <c r="D17" s="2" t="s">
        <v>1</v>
      </c>
      <c r="E17" s="2" t="s">
        <v>1</v>
      </c>
      <c r="F17" s="2">
        <v>364522000</v>
      </c>
      <c r="G17" s="2">
        <v>9535691</v>
      </c>
      <c r="H17" s="2" t="s">
        <v>1</v>
      </c>
      <c r="I17" s="2">
        <v>21883711373</v>
      </c>
    </row>
    <row r="18" spans="1:9">
      <c r="A18" s="3" t="s">
        <v>6</v>
      </c>
      <c r="B18" s="2">
        <v>206801899</v>
      </c>
      <c r="C18" s="2" t="s">
        <v>1</v>
      </c>
      <c r="D18" s="2" t="s">
        <v>1</v>
      </c>
      <c r="E18" s="2" t="s">
        <v>1</v>
      </c>
      <c r="F18" s="2" t="s">
        <v>1</v>
      </c>
      <c r="G18" s="2" t="s">
        <v>1</v>
      </c>
      <c r="H18" s="2" t="s">
        <v>1</v>
      </c>
      <c r="I18" s="2">
        <v>206801899</v>
      </c>
    </row>
    <row r="19" spans="1:9">
      <c r="A19" s="3" t="s">
        <v>5</v>
      </c>
      <c r="B19" s="2">
        <v>31779777299</v>
      </c>
      <c r="C19" s="2" t="s">
        <v>1</v>
      </c>
      <c r="D19" s="2">
        <v>4392485</v>
      </c>
      <c r="E19" s="2">
        <v>4483855</v>
      </c>
      <c r="F19" s="2">
        <v>241911792</v>
      </c>
      <c r="G19" s="2">
        <v>129772718</v>
      </c>
      <c r="H19" s="2">
        <v>40738260</v>
      </c>
      <c r="I19" s="2">
        <v>32201076409</v>
      </c>
    </row>
    <row r="20" spans="1:9">
      <c r="A20" s="3" t="s">
        <v>4</v>
      </c>
      <c r="B20" s="2" t="s">
        <v>1</v>
      </c>
      <c r="C20" s="2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  <c r="I20" s="2" t="s">
        <v>1</v>
      </c>
    </row>
    <row r="21" spans="1:9">
      <c r="A21" s="3" t="s">
        <v>3</v>
      </c>
      <c r="B21" s="2">
        <v>1310628810</v>
      </c>
      <c r="C21" s="2" t="s">
        <v>1</v>
      </c>
      <c r="D21" s="2" t="s">
        <v>1</v>
      </c>
      <c r="E21" s="2" t="s">
        <v>1</v>
      </c>
      <c r="F21" s="2">
        <v>10560000</v>
      </c>
      <c r="G21" s="2" t="s">
        <v>1</v>
      </c>
      <c r="H21" s="2" t="s">
        <v>1</v>
      </c>
      <c r="I21" s="2">
        <v>1321188810</v>
      </c>
    </row>
    <row r="22" spans="1:9">
      <c r="A22" s="3" t="s">
        <v>2</v>
      </c>
      <c r="B22" s="2">
        <v>7091839</v>
      </c>
      <c r="C22" s="2">
        <v>336796884</v>
      </c>
      <c r="D22" s="2">
        <v>5208956</v>
      </c>
      <c r="E22" s="2">
        <v>24625604</v>
      </c>
      <c r="F22" s="2">
        <v>4972079</v>
      </c>
      <c r="G22" s="2">
        <v>118974308</v>
      </c>
      <c r="H22" s="2">
        <v>490315375</v>
      </c>
      <c r="I22" s="2">
        <v>987985045</v>
      </c>
    </row>
    <row r="23" spans="1:9">
      <c r="A23" s="3" t="s">
        <v>0</v>
      </c>
      <c r="B23" s="2">
        <v>56024936628</v>
      </c>
      <c r="C23" s="2">
        <v>19402907093</v>
      </c>
      <c r="D23" s="2">
        <v>3400763322</v>
      </c>
      <c r="E23" s="2">
        <v>8256860770</v>
      </c>
      <c r="F23" s="2">
        <v>665456337</v>
      </c>
      <c r="G23" s="2">
        <v>567443068</v>
      </c>
      <c r="H23" s="2">
        <v>3302345041</v>
      </c>
      <c r="I23" s="2">
        <v>91620712259</v>
      </c>
    </row>
  </sheetData>
  <mergeCells count="1">
    <mergeCell ref="A1:I1"/>
  </mergeCells>
  <phoneticPr fontId="3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FC4A9-71F1-498A-B37D-AB6195CE20EE}">
  <dimension ref="A1:C22"/>
  <sheetViews>
    <sheetView topLeftCell="A2" workbookViewId="0">
      <selection activeCell="B10" sqref="B10:B19"/>
    </sheetView>
  </sheetViews>
  <sheetFormatPr defaultColWidth="8.875" defaultRowHeight="15.75"/>
  <cols>
    <col min="1" max="1" width="30.875" style="9" customWidth="1"/>
    <col min="2" max="3" width="19.875" style="9" customWidth="1"/>
    <col min="4" max="16384" width="8.875" style="9"/>
  </cols>
  <sheetData>
    <row r="1" spans="1:3" ht="30">
      <c r="A1" s="18" t="s">
        <v>52</v>
      </c>
    </row>
    <row r="2" spans="1:3" ht="18.75">
      <c r="A2" s="17" t="s">
        <v>25</v>
      </c>
    </row>
    <row r="3" spans="1:3" ht="18.75">
      <c r="A3" s="17" t="s">
        <v>51</v>
      </c>
    </row>
    <row r="4" spans="1:3" ht="18.75">
      <c r="C4" s="16" t="s">
        <v>50</v>
      </c>
    </row>
    <row r="5" spans="1:3" ht="22.5" customHeight="1">
      <c r="A5" s="15" t="s">
        <v>49</v>
      </c>
      <c r="B5" s="15" t="s">
        <v>48</v>
      </c>
      <c r="C5" s="15" t="s">
        <v>47</v>
      </c>
    </row>
    <row r="6" spans="1:3" ht="18" customHeight="1">
      <c r="A6" s="14" t="s">
        <v>46</v>
      </c>
      <c r="B6" s="10"/>
      <c r="C6" s="10"/>
    </row>
    <row r="7" spans="1:3" ht="18" customHeight="1">
      <c r="A7" s="14"/>
      <c r="B7" s="10"/>
      <c r="C7" s="10"/>
    </row>
    <row r="8" spans="1:3" ht="18" customHeight="1" thickBot="1">
      <c r="A8" s="13" t="s">
        <v>35</v>
      </c>
      <c r="B8" s="12"/>
      <c r="C8" s="12"/>
    </row>
    <row r="9" spans="1:3" ht="18" customHeight="1" thickTop="1">
      <c r="A9" s="14" t="s">
        <v>45</v>
      </c>
      <c r="B9" s="10"/>
      <c r="C9" s="10"/>
    </row>
    <row r="10" spans="1:3" ht="18" customHeight="1">
      <c r="A10" s="14" t="s">
        <v>44</v>
      </c>
      <c r="B10" s="10">
        <v>26563402</v>
      </c>
      <c r="C10" s="10">
        <v>0</v>
      </c>
    </row>
    <row r="11" spans="1:3" ht="18" customHeight="1">
      <c r="A11" s="14" t="s">
        <v>43</v>
      </c>
      <c r="B11" s="10">
        <v>1298000</v>
      </c>
      <c r="C11" s="10">
        <v>0</v>
      </c>
    </row>
    <row r="12" spans="1:3" ht="18" customHeight="1">
      <c r="A12" s="14" t="s">
        <v>42</v>
      </c>
      <c r="B12" s="10">
        <v>48198686</v>
      </c>
      <c r="C12" s="10">
        <v>0</v>
      </c>
    </row>
    <row r="13" spans="1:3" ht="18" customHeight="1">
      <c r="A13" s="14" t="s">
        <v>41</v>
      </c>
      <c r="B13" s="10">
        <v>1193500</v>
      </c>
      <c r="C13" s="10">
        <v>0</v>
      </c>
    </row>
    <row r="14" spans="1:3" ht="18" customHeight="1">
      <c r="A14" s="14" t="s">
        <v>40</v>
      </c>
      <c r="B14" s="10">
        <v>1089450</v>
      </c>
      <c r="C14" s="10">
        <v>0</v>
      </c>
    </row>
    <row r="15" spans="1:3" ht="18" customHeight="1">
      <c r="A15" s="14" t="s">
        <v>39</v>
      </c>
      <c r="B15" s="10">
        <v>2260113</v>
      </c>
      <c r="C15" s="10">
        <v>0</v>
      </c>
    </row>
    <row r="16" spans="1:3" ht="18" customHeight="1">
      <c r="A16" s="14" t="s">
        <v>38</v>
      </c>
      <c r="B16" s="10">
        <v>0</v>
      </c>
      <c r="C16" s="10">
        <v>0</v>
      </c>
    </row>
    <row r="17" spans="1:3" ht="18" customHeight="1">
      <c r="A17" s="14"/>
      <c r="B17" s="10"/>
      <c r="C17" s="10"/>
    </row>
    <row r="18" spans="1:3" ht="18" customHeight="1">
      <c r="A18" s="14" t="s">
        <v>37</v>
      </c>
      <c r="B18" s="10">
        <v>189000</v>
      </c>
      <c r="C18" s="10">
        <v>0</v>
      </c>
    </row>
    <row r="19" spans="1:3" ht="18" customHeight="1">
      <c r="A19" s="14" t="s">
        <v>36</v>
      </c>
      <c r="B19" s="10">
        <v>15253530</v>
      </c>
      <c r="C19" s="10">
        <v>0</v>
      </c>
    </row>
    <row r="20" spans="1:3" ht="18" customHeight="1">
      <c r="A20" s="14"/>
      <c r="B20" s="10"/>
      <c r="C20" s="10"/>
    </row>
    <row r="21" spans="1:3" ht="18" customHeight="1" thickBot="1">
      <c r="A21" s="13" t="s">
        <v>35</v>
      </c>
      <c r="B21" s="12">
        <f>SUM(B10:B20)</f>
        <v>96045681</v>
      </c>
      <c r="C21" s="12">
        <f>SUM(C10:C20)</f>
        <v>0</v>
      </c>
    </row>
    <row r="22" spans="1:3" ht="18" customHeight="1" thickTop="1">
      <c r="A22" s="11" t="s">
        <v>0</v>
      </c>
      <c r="B22" s="10">
        <f>B8+B21</f>
        <v>96045681</v>
      </c>
      <c r="C22" s="10">
        <f>C8+C21</f>
        <v>0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E4DA3-FD6C-436F-8CA1-2F0DE9EBCE4F}">
  <sheetPr>
    <pageSetUpPr fitToPage="1"/>
  </sheetPr>
  <dimension ref="A1:E34"/>
  <sheetViews>
    <sheetView workbookViewId="0">
      <selection activeCell="E6" sqref="E6"/>
    </sheetView>
  </sheetViews>
  <sheetFormatPr defaultColWidth="8.875" defaultRowHeight="15.75"/>
  <cols>
    <col min="1" max="1" width="25.875" style="9" customWidth="1"/>
    <col min="2" max="2" width="38.125" style="9" bestFit="1" customWidth="1"/>
    <col min="3" max="3" width="16.875" style="19" customWidth="1"/>
    <col min="4" max="5" width="16.875" style="9" customWidth="1"/>
    <col min="6" max="16384" width="8.875" style="9"/>
  </cols>
  <sheetData>
    <row r="1" spans="1:5" ht="30">
      <c r="A1" s="18" t="s">
        <v>95</v>
      </c>
    </row>
    <row r="2" spans="1:5" ht="18.75">
      <c r="A2" s="17" t="s">
        <v>25</v>
      </c>
    </row>
    <row r="3" spans="1:5" ht="18.75">
      <c r="A3" s="17" t="s">
        <v>94</v>
      </c>
    </row>
    <row r="4" spans="1:5" ht="18.75">
      <c r="E4" s="16" t="s">
        <v>50</v>
      </c>
    </row>
    <row r="5" spans="1:5" ht="22.5" customHeight="1">
      <c r="A5" s="15" t="s">
        <v>21</v>
      </c>
      <c r="B5" s="15" t="s">
        <v>93</v>
      </c>
      <c r="C5" s="15" t="s">
        <v>92</v>
      </c>
      <c r="D5" s="15" t="s">
        <v>91</v>
      </c>
      <c r="E5" s="15" t="s">
        <v>90</v>
      </c>
    </row>
    <row r="6" spans="1:5" ht="18" customHeight="1">
      <c r="A6" s="36" t="s">
        <v>89</v>
      </c>
      <c r="B6" s="14" t="s">
        <v>88</v>
      </c>
      <c r="C6" s="11"/>
      <c r="D6" s="10">
        <v>19800000</v>
      </c>
      <c r="E6" s="11" t="s">
        <v>63</v>
      </c>
    </row>
    <row r="7" spans="1:5" ht="18" customHeight="1">
      <c r="A7" s="36"/>
      <c r="B7" s="14"/>
      <c r="C7" s="11"/>
      <c r="D7" s="10"/>
      <c r="E7" s="11"/>
    </row>
    <row r="8" spans="1:5" ht="18" customHeight="1">
      <c r="A8" s="36"/>
      <c r="B8" s="14"/>
      <c r="C8" s="11"/>
      <c r="D8" s="10"/>
      <c r="E8" s="11"/>
    </row>
    <row r="9" spans="1:5" ht="18" customHeight="1" thickBot="1">
      <c r="A9" s="36"/>
      <c r="B9" s="29"/>
      <c r="C9" s="27"/>
      <c r="D9" s="28"/>
      <c r="E9" s="27"/>
    </row>
    <row r="10" spans="1:5" ht="18" customHeight="1" thickTop="1" thickBot="1">
      <c r="A10" s="35"/>
      <c r="B10" s="25" t="s">
        <v>53</v>
      </c>
      <c r="C10" s="23"/>
      <c r="D10" s="24">
        <f>SUM(D6:D9)</f>
        <v>19800000</v>
      </c>
      <c r="E10" s="23"/>
    </row>
    <row r="11" spans="1:5" ht="18" customHeight="1">
      <c r="A11" s="30"/>
      <c r="B11" s="34" t="s">
        <v>87</v>
      </c>
      <c r="C11" s="22" t="s">
        <v>86</v>
      </c>
      <c r="D11" s="21">
        <v>615081806</v>
      </c>
      <c r="E11" s="22" t="s">
        <v>85</v>
      </c>
    </row>
    <row r="12" spans="1:5" ht="18" customHeight="1">
      <c r="A12" s="30"/>
      <c r="B12" s="33" t="s">
        <v>84</v>
      </c>
      <c r="C12" s="31" t="s">
        <v>56</v>
      </c>
      <c r="D12" s="32">
        <v>191310000</v>
      </c>
      <c r="E12" s="31" t="s">
        <v>63</v>
      </c>
    </row>
    <row r="13" spans="1:5" ht="18" customHeight="1">
      <c r="A13" s="30"/>
      <c r="B13" s="33" t="s">
        <v>83</v>
      </c>
      <c r="C13" s="31" t="s">
        <v>56</v>
      </c>
      <c r="D13" s="32">
        <v>83700000</v>
      </c>
      <c r="E13" s="31" t="s">
        <v>63</v>
      </c>
    </row>
    <row r="14" spans="1:5" ht="18" customHeight="1">
      <c r="A14" s="30"/>
      <c r="B14" s="33" t="s">
        <v>82</v>
      </c>
      <c r="C14" s="31" t="s">
        <v>81</v>
      </c>
      <c r="D14" s="32">
        <v>144245884</v>
      </c>
      <c r="E14" s="31" t="s">
        <v>63</v>
      </c>
    </row>
    <row r="15" spans="1:5" ht="18" customHeight="1">
      <c r="A15" s="30"/>
      <c r="B15" s="33" t="s">
        <v>80</v>
      </c>
      <c r="C15" s="31" t="s">
        <v>71</v>
      </c>
      <c r="D15" s="32">
        <v>75777000</v>
      </c>
      <c r="E15" s="31" t="s">
        <v>67</v>
      </c>
    </row>
    <row r="16" spans="1:5" ht="18" customHeight="1">
      <c r="A16" s="30"/>
      <c r="B16" s="33" t="s">
        <v>79</v>
      </c>
      <c r="C16" s="31" t="s">
        <v>78</v>
      </c>
      <c r="D16" s="32">
        <v>51000000</v>
      </c>
      <c r="E16" s="31" t="s">
        <v>63</v>
      </c>
    </row>
    <row r="17" spans="1:5" ht="18" customHeight="1">
      <c r="A17" s="30"/>
      <c r="B17" s="33" t="s">
        <v>77</v>
      </c>
      <c r="C17" s="31" t="s">
        <v>56</v>
      </c>
      <c r="D17" s="32">
        <v>36900000</v>
      </c>
      <c r="E17" s="31" t="s">
        <v>63</v>
      </c>
    </row>
    <row r="18" spans="1:5" ht="18" customHeight="1">
      <c r="A18" s="30"/>
      <c r="B18" s="33" t="s">
        <v>76</v>
      </c>
      <c r="C18" s="31" t="s">
        <v>75</v>
      </c>
      <c r="D18" s="32">
        <v>35403000</v>
      </c>
      <c r="E18" s="31" t="s">
        <v>59</v>
      </c>
    </row>
    <row r="19" spans="1:5" ht="18" customHeight="1">
      <c r="A19" s="30"/>
      <c r="B19" s="33" t="s">
        <v>74</v>
      </c>
      <c r="C19" s="31" t="s">
        <v>56</v>
      </c>
      <c r="D19" s="32">
        <v>31947000</v>
      </c>
      <c r="E19" s="31" t="s">
        <v>63</v>
      </c>
    </row>
    <row r="20" spans="1:5" ht="18" customHeight="1">
      <c r="A20" s="30"/>
      <c r="B20" s="33" t="s">
        <v>73</v>
      </c>
      <c r="C20" s="31" t="s">
        <v>56</v>
      </c>
      <c r="D20" s="32">
        <v>31800000</v>
      </c>
      <c r="E20" s="31" t="s">
        <v>55</v>
      </c>
    </row>
    <row r="21" spans="1:5" ht="18" customHeight="1">
      <c r="A21" s="30"/>
      <c r="B21" s="33" t="s">
        <v>72</v>
      </c>
      <c r="C21" s="31" t="s">
        <v>71</v>
      </c>
      <c r="D21" s="32">
        <v>26633000</v>
      </c>
      <c r="E21" s="31" t="s">
        <v>70</v>
      </c>
    </row>
    <row r="22" spans="1:5" ht="18" customHeight="1">
      <c r="A22" s="30"/>
      <c r="B22" s="33" t="s">
        <v>69</v>
      </c>
      <c r="C22" s="31" t="s">
        <v>56</v>
      </c>
      <c r="D22" s="32">
        <v>22261118</v>
      </c>
      <c r="E22" s="31" t="s">
        <v>55</v>
      </c>
    </row>
    <row r="23" spans="1:5" ht="18" customHeight="1">
      <c r="A23" s="30"/>
      <c r="B23" s="33" t="s">
        <v>68</v>
      </c>
      <c r="C23" s="31" t="s">
        <v>56</v>
      </c>
      <c r="D23" s="32">
        <v>19750000</v>
      </c>
      <c r="E23" s="31" t="s">
        <v>67</v>
      </c>
    </row>
    <row r="24" spans="1:5" ht="18" customHeight="1">
      <c r="A24" s="30"/>
      <c r="B24" s="33" t="s">
        <v>66</v>
      </c>
      <c r="C24" s="31" t="s">
        <v>65</v>
      </c>
      <c r="D24" s="32">
        <v>16497000</v>
      </c>
      <c r="E24" s="31" t="s">
        <v>63</v>
      </c>
    </row>
    <row r="25" spans="1:5" ht="18" customHeight="1">
      <c r="A25" s="30"/>
      <c r="B25" s="33" t="s">
        <v>64</v>
      </c>
      <c r="C25" s="31" t="s">
        <v>56</v>
      </c>
      <c r="D25" s="32">
        <v>16350000</v>
      </c>
      <c r="E25" s="31" t="s">
        <v>63</v>
      </c>
    </row>
    <row r="26" spans="1:5" ht="18" customHeight="1">
      <c r="A26" s="30"/>
      <c r="B26" s="33" t="s">
        <v>62</v>
      </c>
      <c r="C26" s="31" t="s">
        <v>61</v>
      </c>
      <c r="D26" s="32">
        <v>14700000</v>
      </c>
      <c r="E26" s="31" t="s">
        <v>55</v>
      </c>
    </row>
    <row r="27" spans="1:5" ht="18" customHeight="1">
      <c r="A27" s="30"/>
      <c r="B27" s="33" t="s">
        <v>60</v>
      </c>
      <c r="C27" s="31" t="s">
        <v>56</v>
      </c>
      <c r="D27" s="32">
        <v>14319100</v>
      </c>
      <c r="E27" s="31" t="s">
        <v>59</v>
      </c>
    </row>
    <row r="28" spans="1:5" ht="18" customHeight="1">
      <c r="A28" s="30"/>
      <c r="B28" s="33" t="s">
        <v>58</v>
      </c>
      <c r="C28" s="31" t="s">
        <v>56</v>
      </c>
      <c r="D28" s="32">
        <v>13500000</v>
      </c>
      <c r="E28" s="31" t="s">
        <v>55</v>
      </c>
    </row>
    <row r="29" spans="1:5" ht="18" customHeight="1">
      <c r="A29" s="30"/>
      <c r="B29" s="33" t="s">
        <v>57</v>
      </c>
      <c r="C29" s="31" t="s">
        <v>56</v>
      </c>
      <c r="D29" s="32">
        <v>10209000</v>
      </c>
      <c r="E29" s="31" t="s">
        <v>55</v>
      </c>
    </row>
    <row r="30" spans="1:5" ht="18" customHeight="1">
      <c r="A30" s="30"/>
      <c r="B30" s="33" t="s">
        <v>54</v>
      </c>
      <c r="C30" s="31"/>
      <c r="D30" s="32">
        <v>236093567</v>
      </c>
      <c r="E30" s="31" t="s">
        <v>54</v>
      </c>
    </row>
    <row r="31" spans="1:5" ht="18" customHeight="1">
      <c r="A31" s="30"/>
      <c r="B31" s="33"/>
      <c r="C31" s="31"/>
      <c r="D31" s="32"/>
      <c r="E31" s="31"/>
    </row>
    <row r="32" spans="1:5" ht="18" customHeight="1" thickBot="1">
      <c r="A32" s="30"/>
      <c r="B32" s="29"/>
      <c r="C32" s="27"/>
      <c r="D32" s="28"/>
      <c r="E32" s="27"/>
    </row>
    <row r="33" spans="1:5" ht="18" customHeight="1" thickTop="1" thickBot="1">
      <c r="A33" s="26"/>
      <c r="B33" s="25" t="s">
        <v>53</v>
      </c>
      <c r="C33" s="23"/>
      <c r="D33" s="24">
        <f>SUM(D11:D32)</f>
        <v>1687477475</v>
      </c>
      <c r="E33" s="23"/>
    </row>
    <row r="34" spans="1:5" ht="18" customHeight="1">
      <c r="A34" s="22" t="s">
        <v>0</v>
      </c>
      <c r="B34" s="20"/>
      <c r="C34" s="20"/>
      <c r="D34" s="21">
        <f>D10+D33</f>
        <v>1707277475</v>
      </c>
      <c r="E34" s="20"/>
    </row>
  </sheetData>
  <autoFilter ref="A5:E29" xr:uid="{92A1D9E1-9C6D-4AEA-81B9-868BD78BADA5}"/>
  <mergeCells count="2">
    <mergeCell ref="A6:A10"/>
    <mergeCell ref="A11:A32"/>
  </mergeCells>
  <phoneticPr fontId="3"/>
  <pageMargins left="0.39370078740157483" right="0.39370078740157483" top="0.39370078740157483" bottom="0.39370078740157483" header="0.19685039370078741" footer="0.19685039370078741"/>
  <pageSetup paperSize="9" scale="95" orientation="landscape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39DB-16B0-4B9C-8E80-7206BCAD1556}">
  <dimension ref="A1:C22"/>
  <sheetViews>
    <sheetView workbookViewId="0">
      <selection activeCell="I9" sqref="I9"/>
    </sheetView>
  </sheetViews>
  <sheetFormatPr defaultColWidth="8.875" defaultRowHeight="15.75"/>
  <cols>
    <col min="1" max="1" width="30.875" style="9" customWidth="1"/>
    <col min="2" max="3" width="19.875" style="9" customWidth="1"/>
    <col min="4" max="16384" width="8.875" style="9"/>
  </cols>
  <sheetData>
    <row r="1" spans="1:3" ht="30">
      <c r="A1" s="18" t="s">
        <v>98</v>
      </c>
    </row>
    <row r="2" spans="1:3" ht="18.75">
      <c r="A2" s="17" t="s">
        <v>25</v>
      </c>
    </row>
    <row r="3" spans="1:3" ht="18.75">
      <c r="A3" s="17" t="s">
        <v>51</v>
      </c>
    </row>
    <row r="4" spans="1:3" ht="18.75">
      <c r="C4" s="16" t="s">
        <v>50</v>
      </c>
    </row>
    <row r="5" spans="1:3" ht="22.5" customHeight="1">
      <c r="A5" s="15" t="s">
        <v>49</v>
      </c>
      <c r="B5" s="15" t="s">
        <v>48</v>
      </c>
      <c r="C5" s="15" t="s">
        <v>47</v>
      </c>
    </row>
    <row r="6" spans="1:3" ht="18" customHeight="1">
      <c r="A6" s="14" t="s">
        <v>46</v>
      </c>
      <c r="B6" s="10"/>
      <c r="C6" s="10"/>
    </row>
    <row r="7" spans="1:3" ht="18" customHeight="1">
      <c r="A7" s="14"/>
      <c r="B7" s="10"/>
      <c r="C7" s="10"/>
    </row>
    <row r="8" spans="1:3" ht="18" customHeight="1" thickBot="1">
      <c r="A8" s="13" t="s">
        <v>35</v>
      </c>
      <c r="B8" s="12"/>
      <c r="C8" s="12"/>
    </row>
    <row r="9" spans="1:3" ht="18" customHeight="1" thickTop="1">
      <c r="A9" s="14" t="s">
        <v>45</v>
      </c>
      <c r="B9" s="10"/>
      <c r="C9" s="10"/>
    </row>
    <row r="10" spans="1:3" ht="18" customHeight="1">
      <c r="A10" s="14" t="s">
        <v>44</v>
      </c>
      <c r="B10" s="10">
        <v>49877609</v>
      </c>
      <c r="C10" s="10">
        <v>4815784</v>
      </c>
    </row>
    <row r="11" spans="1:3" ht="18" customHeight="1">
      <c r="A11" s="14" t="s">
        <v>43</v>
      </c>
      <c r="B11" s="10">
        <v>1351000</v>
      </c>
      <c r="C11" s="10">
        <v>504105</v>
      </c>
    </row>
    <row r="12" spans="1:3" ht="18" customHeight="1">
      <c r="A12" s="14" t="s">
        <v>42</v>
      </c>
      <c r="B12" s="10">
        <v>120809714</v>
      </c>
      <c r="C12" s="10">
        <v>18050097</v>
      </c>
    </row>
    <row r="13" spans="1:3" ht="18" customHeight="1">
      <c r="A13" s="14" t="s">
        <v>41</v>
      </c>
      <c r="B13" s="10">
        <v>2581700</v>
      </c>
      <c r="C13" s="10">
        <v>268794</v>
      </c>
    </row>
    <row r="14" spans="1:3" ht="18" customHeight="1">
      <c r="A14" s="14" t="s">
        <v>97</v>
      </c>
      <c r="B14" s="10">
        <v>1152273</v>
      </c>
      <c r="C14" s="10">
        <v>282457</v>
      </c>
    </row>
    <row r="15" spans="1:3" ht="18" customHeight="1">
      <c r="A15" s="14" t="s">
        <v>39</v>
      </c>
      <c r="B15" s="10">
        <v>2338211</v>
      </c>
      <c r="C15" s="10">
        <v>408331</v>
      </c>
    </row>
    <row r="16" spans="1:3" ht="18" customHeight="1">
      <c r="A16" s="14" t="s">
        <v>38</v>
      </c>
      <c r="B16" s="10">
        <v>222800</v>
      </c>
      <c r="C16" s="10">
        <v>146840</v>
      </c>
    </row>
    <row r="17" spans="1:3" ht="18" customHeight="1">
      <c r="A17" s="14"/>
      <c r="B17" s="10"/>
      <c r="C17" s="10"/>
    </row>
    <row r="18" spans="1:3" ht="18" customHeight="1">
      <c r="A18" s="14" t="s">
        <v>37</v>
      </c>
      <c r="B18" s="10">
        <v>282900</v>
      </c>
      <c r="C18" s="10">
        <v>0</v>
      </c>
    </row>
    <row r="19" spans="1:3" ht="18" customHeight="1">
      <c r="A19" s="14" t="s">
        <v>96</v>
      </c>
      <c r="B19" s="10">
        <v>0</v>
      </c>
      <c r="C19" s="10">
        <v>10077</v>
      </c>
    </row>
    <row r="20" spans="1:3" ht="18" customHeight="1">
      <c r="A20" s="14"/>
      <c r="B20" s="10"/>
      <c r="C20" s="10"/>
    </row>
    <row r="21" spans="1:3" ht="18" customHeight="1" thickBot="1">
      <c r="A21" s="13" t="s">
        <v>35</v>
      </c>
      <c r="B21" s="12">
        <f>SUM(B10:B20)</f>
        <v>178616207</v>
      </c>
      <c r="C21" s="12">
        <f>SUM(C10:C20)</f>
        <v>24486485</v>
      </c>
    </row>
    <row r="22" spans="1:3" ht="18" customHeight="1" thickTop="1">
      <c r="A22" s="11" t="s">
        <v>0</v>
      </c>
      <c r="B22" s="10">
        <f>B8+B21</f>
        <v>178616207</v>
      </c>
      <c r="C22" s="10">
        <f>C8+C21</f>
        <v>24486485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02EC-410D-4FF2-816B-373F3A493156}">
  <dimension ref="A1:I8"/>
  <sheetViews>
    <sheetView workbookViewId="0">
      <selection activeCell="B8" sqref="B8"/>
    </sheetView>
  </sheetViews>
  <sheetFormatPr defaultColWidth="8.875" defaultRowHeight="15.75"/>
  <cols>
    <col min="1" max="1" width="22.875" style="37" customWidth="1"/>
    <col min="2" max="9" width="12.875" style="37" customWidth="1"/>
    <col min="10" max="16384" width="8.875" style="37"/>
  </cols>
  <sheetData>
    <row r="1" spans="1:9" ht="30">
      <c r="A1" s="47" t="s">
        <v>109</v>
      </c>
      <c r="B1" s="47"/>
      <c r="C1" s="47"/>
      <c r="D1" s="47"/>
      <c r="E1" s="47"/>
      <c r="F1" s="47"/>
      <c r="G1" s="47"/>
      <c r="H1" s="47"/>
      <c r="I1" s="47"/>
    </row>
    <row r="2" spans="1:9" ht="18.75">
      <c r="A2" t="s">
        <v>25</v>
      </c>
      <c r="B2"/>
      <c r="C2"/>
      <c r="D2"/>
      <c r="E2"/>
      <c r="F2"/>
      <c r="G2"/>
      <c r="H2"/>
      <c r="I2" s="46" t="s">
        <v>51</v>
      </c>
    </row>
    <row r="3" spans="1:9" ht="18.75">
      <c r="A3" t="s">
        <v>23</v>
      </c>
      <c r="B3"/>
      <c r="C3"/>
      <c r="D3"/>
      <c r="E3"/>
      <c r="F3"/>
      <c r="G3"/>
      <c r="H3"/>
      <c r="I3" s="46" t="s">
        <v>108</v>
      </c>
    </row>
    <row r="4" spans="1:9" ht="37.5" customHeight="1">
      <c r="A4" s="45" t="s">
        <v>107</v>
      </c>
      <c r="B4" s="44" t="s">
        <v>106</v>
      </c>
      <c r="C4" s="43" t="s">
        <v>105</v>
      </c>
      <c r="D4" s="43" t="s">
        <v>104</v>
      </c>
      <c r="E4" s="43" t="s">
        <v>103</v>
      </c>
      <c r="F4" s="43" t="s">
        <v>102</v>
      </c>
      <c r="G4" s="43" t="s">
        <v>101</v>
      </c>
      <c r="H4" s="44" t="s">
        <v>100</v>
      </c>
      <c r="I4" s="43" t="s">
        <v>99</v>
      </c>
    </row>
    <row r="5" spans="1:9" ht="18" customHeight="1">
      <c r="A5" s="42">
        <f>SUM(B5:H5)</f>
        <v>2606363567</v>
      </c>
      <c r="B5" s="41">
        <v>2556915677</v>
      </c>
      <c r="C5" s="41">
        <v>37126358</v>
      </c>
      <c r="D5" s="41">
        <v>12321532</v>
      </c>
      <c r="E5" s="41">
        <v>0</v>
      </c>
      <c r="F5" s="41">
        <v>0</v>
      </c>
      <c r="G5" s="41">
        <v>0</v>
      </c>
      <c r="H5" s="41">
        <v>0</v>
      </c>
      <c r="I5" s="40">
        <v>2.5999999999999999E-3</v>
      </c>
    </row>
    <row r="6" spans="1:9">
      <c r="A6" s="38"/>
      <c r="B6" s="38"/>
      <c r="C6" s="39"/>
    </row>
    <row r="7" spans="1:9">
      <c r="A7" s="38"/>
      <c r="B7" s="38"/>
    </row>
    <row r="8" spans="1:9">
      <c r="B8" s="38"/>
    </row>
  </sheetData>
  <mergeCells count="1">
    <mergeCell ref="A1:I1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1872C-3623-4A5E-915E-A7A5FC818BDB}">
  <dimension ref="A1:J12"/>
  <sheetViews>
    <sheetView workbookViewId="0">
      <selection activeCell="D10" sqref="D10"/>
    </sheetView>
  </sheetViews>
  <sheetFormatPr defaultColWidth="8.875" defaultRowHeight="15.75"/>
  <cols>
    <col min="1" max="1" width="22.875" style="37" customWidth="1"/>
    <col min="2" max="10" width="12.875" style="37" customWidth="1"/>
    <col min="11" max="16384" width="8.875" style="37"/>
  </cols>
  <sheetData>
    <row r="1" spans="1:10" ht="30">
      <c r="A1" s="47" t="s">
        <v>119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8.75">
      <c r="A2" t="s">
        <v>25</v>
      </c>
      <c r="B2"/>
      <c r="C2"/>
      <c r="D2"/>
      <c r="E2"/>
      <c r="F2"/>
      <c r="G2"/>
      <c r="H2"/>
      <c r="I2"/>
      <c r="J2" s="46" t="s">
        <v>51</v>
      </c>
    </row>
    <row r="3" spans="1:10" ht="18.75">
      <c r="A3" t="s">
        <v>23</v>
      </c>
      <c r="B3"/>
      <c r="C3"/>
      <c r="D3"/>
      <c r="E3"/>
      <c r="F3"/>
      <c r="G3"/>
      <c r="H3"/>
      <c r="I3"/>
      <c r="J3" s="46" t="s">
        <v>108</v>
      </c>
    </row>
    <row r="4" spans="1:10" ht="22.5" customHeight="1">
      <c r="A4" s="45" t="s">
        <v>107</v>
      </c>
      <c r="B4" s="44" t="s">
        <v>118</v>
      </c>
      <c r="C4" s="43" t="s">
        <v>117</v>
      </c>
      <c r="D4" s="43" t="s">
        <v>116</v>
      </c>
      <c r="E4" s="43" t="s">
        <v>115</v>
      </c>
      <c r="F4" s="43" t="s">
        <v>114</v>
      </c>
      <c r="G4" s="43" t="s">
        <v>113</v>
      </c>
      <c r="H4" s="43" t="s">
        <v>112</v>
      </c>
      <c r="I4" s="43" t="s">
        <v>111</v>
      </c>
      <c r="J4" s="44" t="s">
        <v>110</v>
      </c>
    </row>
    <row r="5" spans="1:10" ht="18" customHeight="1">
      <c r="A5" s="42">
        <f>SUM(B5:J5)</f>
        <v>2606363567</v>
      </c>
      <c r="B5" s="41">
        <v>360559051</v>
      </c>
      <c r="C5" s="41">
        <v>353539608</v>
      </c>
      <c r="D5" s="41">
        <v>343498242</v>
      </c>
      <c r="E5" s="41">
        <v>309127297</v>
      </c>
      <c r="F5" s="41">
        <v>278981296</v>
      </c>
      <c r="G5" s="41">
        <v>842658073</v>
      </c>
      <c r="H5" s="41">
        <v>118000000</v>
      </c>
      <c r="I5" s="48"/>
      <c r="J5" s="48"/>
    </row>
    <row r="6" spans="1:10">
      <c r="A6" s="39"/>
      <c r="G6" s="38"/>
    </row>
    <row r="7" spans="1:10">
      <c r="A7" s="39"/>
    </row>
    <row r="8" spans="1:10">
      <c r="A8" s="39"/>
      <c r="G8" s="38"/>
    </row>
    <row r="9" spans="1:10">
      <c r="A9" s="39"/>
      <c r="G9" s="38"/>
    </row>
    <row r="10" spans="1:10">
      <c r="G10" s="38"/>
    </row>
    <row r="12" spans="1:10">
      <c r="A12" s="39"/>
    </row>
  </sheetData>
  <mergeCells count="1">
    <mergeCell ref="A1:J1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FB1C0-D7A9-4AA0-9DF3-C98CFE8B403E}">
  <dimension ref="A1:F11"/>
  <sheetViews>
    <sheetView workbookViewId="0">
      <selection activeCell="D21" sqref="D21"/>
    </sheetView>
  </sheetViews>
  <sheetFormatPr defaultColWidth="8.875" defaultRowHeight="15.75"/>
  <cols>
    <col min="1" max="1" width="30.875" style="9" customWidth="1"/>
    <col min="2" max="6" width="19.875" style="9" customWidth="1"/>
    <col min="7" max="16384" width="8.875" style="9"/>
  </cols>
  <sheetData>
    <row r="1" spans="1:6" ht="30">
      <c r="A1" s="18" t="s">
        <v>126</v>
      </c>
    </row>
    <row r="2" spans="1:6" ht="18.75">
      <c r="A2" s="17" t="s">
        <v>25</v>
      </c>
    </row>
    <row r="3" spans="1:6" ht="18.75">
      <c r="A3" s="17" t="s">
        <v>51</v>
      </c>
    </row>
    <row r="4" spans="1:6" ht="18.75">
      <c r="F4" s="16" t="s">
        <v>50</v>
      </c>
    </row>
    <row r="5" spans="1:6" ht="22.5" customHeight="1">
      <c r="A5" s="49" t="s">
        <v>49</v>
      </c>
      <c r="B5" s="49" t="s">
        <v>125</v>
      </c>
      <c r="C5" s="49"/>
      <c r="D5" s="49" t="s">
        <v>124</v>
      </c>
      <c r="E5" s="49"/>
      <c r="F5" s="51" t="s">
        <v>123</v>
      </c>
    </row>
    <row r="6" spans="1:6" ht="22.5" customHeight="1">
      <c r="A6" s="49"/>
      <c r="B6" s="15" t="s">
        <v>48</v>
      </c>
      <c r="C6" s="50" t="s">
        <v>122</v>
      </c>
      <c r="D6" s="15" t="s">
        <v>48</v>
      </c>
      <c r="E6" s="50" t="s">
        <v>122</v>
      </c>
      <c r="F6" s="49"/>
    </row>
    <row r="7" spans="1:6" ht="18" customHeight="1">
      <c r="A7" s="14" t="s">
        <v>121</v>
      </c>
      <c r="B7" s="10">
        <f>27935482-D7</f>
        <v>0</v>
      </c>
      <c r="C7" s="10">
        <v>0</v>
      </c>
      <c r="D7" s="10">
        <v>27935482</v>
      </c>
      <c r="E7" s="10">
        <v>0</v>
      </c>
      <c r="F7" s="10"/>
    </row>
    <row r="8" spans="1:6" ht="18" customHeight="1">
      <c r="A8" s="14" t="s">
        <v>120</v>
      </c>
      <c r="B8" s="10">
        <v>0</v>
      </c>
      <c r="C8" s="10">
        <v>0</v>
      </c>
      <c r="D8" s="10">
        <v>358346</v>
      </c>
      <c r="E8" s="10">
        <v>0</v>
      </c>
      <c r="F8" s="10"/>
    </row>
    <row r="9" spans="1:6" ht="18" customHeight="1">
      <c r="A9" s="14"/>
      <c r="B9" s="10"/>
      <c r="C9" s="10"/>
      <c r="D9" s="10"/>
      <c r="E9" s="10">
        <v>0</v>
      </c>
      <c r="F9" s="10"/>
    </row>
    <row r="10" spans="1:6" ht="18" customHeight="1">
      <c r="A10" s="14"/>
      <c r="B10" s="10"/>
      <c r="C10" s="10"/>
      <c r="D10" s="10"/>
      <c r="E10" s="10"/>
      <c r="F10" s="10"/>
    </row>
    <row r="11" spans="1:6" ht="18" customHeight="1">
      <c r="A11" s="11" t="s">
        <v>0</v>
      </c>
      <c r="B11" s="10">
        <f>SUM(B7:B10)</f>
        <v>0</v>
      </c>
      <c r="C11" s="10"/>
      <c r="D11" s="10">
        <f>SUM(D7:D10)</f>
        <v>28293828</v>
      </c>
      <c r="E11" s="10"/>
      <c r="F11" s="10"/>
    </row>
  </sheetData>
  <mergeCells count="4">
    <mergeCell ref="A5:A6"/>
    <mergeCell ref="B5:C5"/>
    <mergeCell ref="D5:E5"/>
    <mergeCell ref="F5:F6"/>
  </mergeCells>
  <phoneticPr fontId="3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973BB-47EA-46AA-BBDF-C2A215F77B19}">
  <sheetPr>
    <pageSetUpPr fitToPage="1"/>
  </sheetPr>
  <dimension ref="A1:F11"/>
  <sheetViews>
    <sheetView workbookViewId="0">
      <selection activeCell="D13" sqref="D13"/>
    </sheetView>
  </sheetViews>
  <sheetFormatPr defaultColWidth="8.875" defaultRowHeight="20.25" customHeight="1"/>
  <cols>
    <col min="1" max="1" width="23.375" style="7" customWidth="1"/>
    <col min="2" max="6" width="20.875" style="7" customWidth="1"/>
    <col min="7" max="16384" width="8.875" style="7"/>
  </cols>
  <sheetData>
    <row r="1" spans="1:6" ht="20.25" customHeight="1">
      <c r="A1" s="8" t="s">
        <v>135</v>
      </c>
      <c r="B1" s="65"/>
      <c r="C1" s="65"/>
      <c r="D1" s="65"/>
      <c r="E1" s="65"/>
      <c r="F1" s="65"/>
    </row>
    <row r="2" spans="1:6" ht="20.25" customHeight="1">
      <c r="A2" s="64" t="s">
        <v>25</v>
      </c>
      <c r="B2" s="64"/>
      <c r="C2" s="64"/>
      <c r="D2" s="64"/>
      <c r="E2" s="64"/>
      <c r="F2" s="63" t="s">
        <v>51</v>
      </c>
    </row>
    <row r="3" spans="1:6" ht="20.25" customHeight="1">
      <c r="A3" s="64" t="s">
        <v>23</v>
      </c>
      <c r="B3" s="64"/>
      <c r="C3" s="64"/>
      <c r="D3" s="64"/>
      <c r="E3" s="64"/>
      <c r="F3" s="63" t="s">
        <v>22</v>
      </c>
    </row>
    <row r="4" spans="1:6" ht="20.25" customHeight="1">
      <c r="A4" s="62" t="s">
        <v>21</v>
      </c>
      <c r="B4" s="61" t="s">
        <v>91</v>
      </c>
      <c r="C4" s="61" t="s">
        <v>134</v>
      </c>
      <c r="D4" s="61"/>
      <c r="E4" s="61"/>
      <c r="F4" s="61"/>
    </row>
    <row r="5" spans="1:6" ht="20.25" customHeight="1">
      <c r="A5" s="62"/>
      <c r="B5" s="61"/>
      <c r="C5" s="61" t="s">
        <v>133</v>
      </c>
      <c r="D5" s="61" t="s">
        <v>132</v>
      </c>
      <c r="E5" s="61" t="s">
        <v>131</v>
      </c>
      <c r="F5" s="61" t="s">
        <v>127</v>
      </c>
    </row>
    <row r="6" spans="1:6" ht="20.25" customHeight="1" thickBot="1">
      <c r="A6" s="60"/>
      <c r="B6" s="59"/>
      <c r="C6" s="59"/>
      <c r="D6" s="59"/>
      <c r="E6" s="59"/>
      <c r="F6" s="59"/>
    </row>
    <row r="7" spans="1:6" ht="20.25" customHeight="1" thickTop="1">
      <c r="A7" s="58" t="s">
        <v>130</v>
      </c>
      <c r="B7" s="57">
        <v>16890743056</v>
      </c>
      <c r="C7" s="57">
        <v>3451121813</v>
      </c>
      <c r="D7" s="57">
        <v>0</v>
      </c>
      <c r="E7" s="57">
        <v>10355814757</v>
      </c>
      <c r="F7" s="57">
        <v>3083806486</v>
      </c>
    </row>
    <row r="8" spans="1:6" ht="20.25" customHeight="1">
      <c r="A8" s="58" t="s">
        <v>129</v>
      </c>
      <c r="B8" s="57">
        <v>2495804949</v>
      </c>
      <c r="C8" s="57">
        <v>493033000</v>
      </c>
      <c r="D8" s="57">
        <v>383000000</v>
      </c>
      <c r="E8" s="57">
        <v>1415357409</v>
      </c>
      <c r="F8" s="57">
        <v>204414540</v>
      </c>
    </row>
    <row r="9" spans="1:6" ht="20.25" customHeight="1">
      <c r="A9" s="58" t="s">
        <v>128</v>
      </c>
      <c r="B9" s="57">
        <v>276463287</v>
      </c>
      <c r="C9" s="57"/>
      <c r="D9" s="57"/>
      <c r="E9" s="57">
        <v>97847080</v>
      </c>
      <c r="F9" s="57">
        <v>178616207</v>
      </c>
    </row>
    <row r="10" spans="1:6" ht="20.25" customHeight="1" thickBot="1">
      <c r="A10" s="56" t="s">
        <v>127</v>
      </c>
      <c r="B10" s="55"/>
      <c r="C10" s="55" t="s">
        <v>1</v>
      </c>
      <c r="D10" s="55" t="s">
        <v>1</v>
      </c>
      <c r="E10" s="55" t="s">
        <v>1</v>
      </c>
      <c r="F10" s="55" t="s">
        <v>1</v>
      </c>
    </row>
    <row r="11" spans="1:6" ht="20.25" customHeight="1" thickTop="1">
      <c r="A11" s="54" t="s">
        <v>0</v>
      </c>
      <c r="B11" s="52">
        <v>19663011292</v>
      </c>
      <c r="C11" s="53">
        <v>3944154813</v>
      </c>
      <c r="D11" s="53">
        <v>383000000</v>
      </c>
      <c r="E11" s="53">
        <v>11869019246</v>
      </c>
      <c r="F11" s="52">
        <v>3466837233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9370078740157483" right="0.39370078740157483" top="0.78740157480314965" bottom="0.39370078740157483" header="0.19685039370078741" footer="0.1968503937007874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有形固定資産の明細</vt:lpstr>
      <vt:lpstr>有形固定資産に係る行政目的別の明細</vt:lpstr>
      <vt:lpstr>未収金の明細_一般会計等</vt:lpstr>
      <vt:lpstr>補助金等の明細(R05)</vt:lpstr>
      <vt:lpstr>長期延滞債権の明細_一般会計等</vt:lpstr>
      <vt:lpstr>地方債等（利率別）の明細</vt:lpstr>
      <vt:lpstr>地方債等（返済期間別）の明細</vt:lpstr>
      <vt:lpstr>貸付金の明細</vt:lpstr>
      <vt:lpstr>財源情報の明細</vt:lpstr>
      <vt:lpstr>基金の明細 _一般会計等</vt:lpstr>
      <vt:lpstr>引当金の明細_一般会計等</vt:lpstr>
      <vt:lpstr>投資及び出資金の明細</vt:lpstr>
      <vt:lpstr>資金の明細</vt:lpstr>
      <vt:lpstr>投資及び出資金の明細!Print_Area</vt:lpstr>
      <vt:lpstr>有形固定資産に係る行政目的別の明細!Print_Titles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伸幸</dc:creator>
  <cp:lastModifiedBy>加藤 伸幸</cp:lastModifiedBy>
  <dcterms:created xsi:type="dcterms:W3CDTF">2015-06-05T18:19:34Z</dcterms:created>
  <dcterms:modified xsi:type="dcterms:W3CDTF">2025-08-18T05:57:06Z</dcterms:modified>
</cp:coreProperties>
</file>