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5470\Downloads\"/>
    </mc:Choice>
  </mc:AlternateContent>
  <xr:revisionPtr revIDLastSave="0" documentId="13_ncr:1_{BE8C0FC5-BDD2-4F72-B7E5-4AAB0FA23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未収金の明細_全体会計" sheetId="26" r:id="rId1"/>
    <sheet name="長期延滞債権の明細_全体会計" sheetId="16" r:id="rId2"/>
    <sheet name="基金の明細 _全体会計" sheetId="4" r:id="rId3"/>
    <sheet name="引当金の明細_全体会計" sheetId="2" r:id="rId4"/>
  </sheets>
  <definedNames>
    <definedName name="_xlnm._FilterDatabase" localSheetId="3" hidden="1">引当金の明細_全体会計!$A$6:$K$13</definedName>
    <definedName name="_xlnm.Print_Area" localSheetId="3">引当金の明細_全体会計!$A$1:$F$27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6" l="1"/>
  <c r="B33" i="26" s="1"/>
  <c r="C32" i="26"/>
  <c r="C33" i="26"/>
  <c r="B28" i="16" l="1"/>
  <c r="B29" i="16" s="1"/>
  <c r="C28" i="16"/>
  <c r="C29" i="16"/>
  <c r="B6" i="4" l="1"/>
  <c r="F6" i="4"/>
  <c r="F7" i="4"/>
  <c r="F8" i="4"/>
  <c r="F9" i="4"/>
  <c r="B10" i="4"/>
  <c r="F10" i="4" s="1"/>
  <c r="F11" i="4"/>
  <c r="F12" i="4"/>
  <c r="F13" i="4"/>
  <c r="B14" i="4"/>
  <c r="F14" i="4"/>
  <c r="F15" i="4"/>
  <c r="B16" i="4"/>
  <c r="B27" i="4" s="1"/>
  <c r="B17" i="4"/>
  <c r="F17" i="4" s="1"/>
  <c r="C17" i="4"/>
  <c r="F18" i="4"/>
  <c r="F19" i="4"/>
  <c r="B20" i="4"/>
  <c r="F20" i="4"/>
  <c r="B21" i="4"/>
  <c r="F21" i="4"/>
  <c r="F22" i="4"/>
  <c r="F23" i="4"/>
  <c r="B24" i="4"/>
  <c r="F24" i="4"/>
  <c r="C27" i="4"/>
  <c r="D27" i="4"/>
  <c r="E27" i="4"/>
  <c r="F16" i="4" l="1"/>
  <c r="F27" i="4" s="1"/>
  <c r="C18" i="2"/>
  <c r="C27" i="2" s="1"/>
  <c r="D27" i="2"/>
  <c r="E27" i="2"/>
  <c r="B27" i="2"/>
  <c r="F13" i="2" l="1"/>
  <c r="F20" i="2"/>
  <c r="F12" i="2" l="1"/>
  <c r="F11" i="2"/>
  <c r="F10" i="2"/>
  <c r="F9" i="2"/>
  <c r="F8" i="2"/>
  <c r="F24" i="2"/>
  <c r="F25" i="2"/>
  <c r="F23" i="2"/>
  <c r="F17" i="2"/>
  <c r="F18" i="2"/>
  <c r="F19" i="2"/>
  <c r="F16" i="2"/>
  <c r="F27" i="2" l="1"/>
</calcChain>
</file>

<file path=xl/sharedStrings.xml><?xml version="1.0" encoding="utf-8"?>
<sst xmlns="http://schemas.openxmlformats.org/spreadsheetml/2006/main" count="123" uniqueCount="78">
  <si>
    <t>引当金の明細</t>
  </si>
  <si>
    <t>自治体名：長泉町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</si>
  <si>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</si>
  <si>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</si>
  <si>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</si>
  <si>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</si>
  <si>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</si>
  <si>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</si>
  <si>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</si>
  <si>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</si>
  <si>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一般会計等</t>
  </si>
  <si>
    <t>国民健康保険事業特別会計</t>
  </si>
  <si>
    <t>後期高齢者医療特別会計</t>
  </si>
  <si>
    <t>介護保険事業特別会計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</si>
  <si>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</si>
  <si>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</si>
  <si>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(単位：円)</t>
    <rPh sb="4" eb="5">
      <t>エン</t>
    </rPh>
    <phoneticPr fontId="3"/>
  </si>
  <si>
    <t>水道公営企業会計</t>
    <rPh sb="2" eb="4">
      <t>コウエイ</t>
    </rPh>
    <rPh sb="4" eb="6">
      <t>キギョウ</t>
    </rPh>
    <phoneticPr fontId="3"/>
  </si>
  <si>
    <t>下水道公営企業会計</t>
    <rPh sb="0" eb="3">
      <t>ゲスイドウ</t>
    </rPh>
    <rPh sb="3" eb="5">
      <t>コウエイ</t>
    </rPh>
    <rPh sb="5" eb="7">
      <t>キギョウ</t>
    </rPh>
    <rPh sb="7" eb="9">
      <t>カイケイ</t>
    </rPh>
    <phoneticPr fontId="3"/>
  </si>
  <si>
    <t>会計：全体会計</t>
    <rPh sb="0" eb="2">
      <t>カイケイ</t>
    </rPh>
    <rPh sb="3" eb="5">
      <t>ゼンタイ</t>
    </rPh>
    <rPh sb="5" eb="7">
      <t>カイケイ</t>
    </rPh>
    <phoneticPr fontId="3"/>
  </si>
  <si>
    <t>徴収不能引当金</t>
    <rPh sb="0" eb="4">
      <t>チョウシュウフノウ</t>
    </rPh>
    <rPh sb="4" eb="7">
      <t>ヒキアテキン</t>
    </rPh>
    <phoneticPr fontId="3"/>
  </si>
  <si>
    <t>賞与等引当金</t>
    <rPh sb="0" eb="3">
      <t>ショウヨトウ</t>
    </rPh>
    <rPh sb="3" eb="6">
      <t>ヒキアテキン</t>
    </rPh>
    <phoneticPr fontId="3"/>
  </si>
  <si>
    <t>退職手当引当金</t>
    <rPh sb="0" eb="4">
      <t>タイショクテアテ</t>
    </rPh>
    <rPh sb="4" eb="7">
      <t>ヒキアテキン</t>
    </rPh>
    <phoneticPr fontId="3"/>
  </si>
  <si>
    <t>年度：令和４年度</t>
    <rPh sb="3" eb="5">
      <t>レイワ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</si>
  <si>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6"/>
  </si>
  <si>
    <t>森林環境譲与税</t>
    <rPh sb="0" eb="4">
      <t>シンリンカンキョウ</t>
    </rPh>
    <rPh sb="4" eb="7">
      <t>ジョウヨゼイ</t>
    </rPh>
    <phoneticPr fontId="3"/>
  </si>
  <si>
    <t>ふるさと応援基金</t>
    <rPh sb="4" eb="6">
      <t>オウエン</t>
    </rPh>
    <rPh sb="6" eb="8">
      <t>キキン</t>
    </rPh>
    <phoneticPr fontId="3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</si>
  <si>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2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</si>
  <si>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2"/>
  </si>
  <si>
    <t>スポーツ施設整備基金</t>
    <rPh sb="4" eb="6">
      <t>シセツ</t>
    </rPh>
    <rPh sb="6" eb="8">
      <t>セイビ</t>
    </rPh>
    <rPh sb="8" eb="10">
      <t>キキン</t>
    </rPh>
    <phoneticPr fontId="2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</si>
  <si>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2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</si>
  <si>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2"/>
  </si>
  <si>
    <t>ふるさと水と土基金</t>
    <rPh sb="4" eb="5">
      <t>ミズ</t>
    </rPh>
    <rPh sb="6" eb="7">
      <t>ツチ</t>
    </rPh>
    <rPh sb="7" eb="9">
      <t>キキン</t>
    </rPh>
    <phoneticPr fontId="2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</si>
  <si>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</si>
  <si>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</si>
  <si>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国債交流基金</t>
    <rPh sb="0" eb="2">
      <t>コクサイ</t>
    </rPh>
    <rPh sb="2" eb="4">
      <t>コウリュウ</t>
    </rPh>
    <rPh sb="4" eb="6">
      <t>キキン</t>
    </rPh>
    <phoneticPr fontId="2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</si>
  <si>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2"/>
  </si>
  <si>
    <t>減債基金</t>
    <rPh sb="0" eb="2">
      <t>ゲンサイ</t>
    </rPh>
    <rPh sb="2" eb="4">
      <t>キキン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</si>
  <si>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</si>
  <si>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(参考)財産に関する_x000D_
調書記載額(千円)</t>
    <rPh sb="18" eb="20">
      <t>センエン</t>
    </rPh>
    <phoneticPr fontId="3"/>
  </si>
  <si>
    <t>合計_x000D_
(貸借対照表計上額)</t>
  </si>
  <si>
    <t>土地</t>
  </si>
  <si>
    <t>有価証券</t>
  </si>
  <si>
    <t>現金預金</t>
  </si>
  <si>
    <t>種類</t>
  </si>
  <si>
    <t>基金の明細</t>
  </si>
  <si>
    <t>介護保険保険給付等支払準備基金</t>
    <rPh sb="0" eb="2">
      <t>カイゴ</t>
    </rPh>
    <rPh sb="2" eb="4">
      <t>ホケン</t>
    </rPh>
    <rPh sb="4" eb="6">
      <t>ホケン</t>
    </rPh>
    <rPh sb="6" eb="8">
      <t>キュウフ</t>
    </rPh>
    <rPh sb="8" eb="9">
      <t>トウ</t>
    </rPh>
    <rPh sb="9" eb="11">
      <t>シハライ</t>
    </rPh>
    <rPh sb="11" eb="13">
      <t>ジュンビ</t>
    </rPh>
    <rPh sb="13" eb="15">
      <t>キキン</t>
    </rPh>
    <phoneticPr fontId="2"/>
  </si>
  <si>
    <t>国民健康保険出産費資金貸付金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シキン</t>
    </rPh>
    <rPh sb="11" eb="13">
      <t>カシツケ</t>
    </rPh>
    <rPh sb="13" eb="14">
      <t>キン</t>
    </rPh>
    <phoneticPr fontId="2"/>
  </si>
  <si>
    <t>国民健康保険高額医療費資金貸付金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イリョウヒ</t>
    </rPh>
    <rPh sb="11" eb="13">
      <t>シキン</t>
    </rPh>
    <rPh sb="13" eb="15">
      <t>カシツケ</t>
    </rPh>
    <rPh sb="15" eb="16">
      <t>キン</t>
    </rPh>
    <phoneticPr fontId="2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</si>
  <si>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2"/>
  </si>
  <si>
    <t>小計</t>
  </si>
  <si>
    <t>貸借対照表計上額</t>
  </si>
  <si>
    <t>相手先名または種別</t>
  </si>
  <si>
    <t>諸収入</t>
    <rPh sb="0" eb="3">
      <t>ショシュウニュウ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</si>
  <si>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</si>
  <si>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民生費負担金</t>
    <rPh sb="0" eb="2">
      <t>ミンセイ</t>
    </rPh>
    <rPh sb="2" eb="3">
      <t>ヒ</t>
    </rPh>
    <rPh sb="3" eb="6">
      <t>フタンキン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</si>
  <si>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</si>
  <si>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</si>
  <si>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</si>
  <si>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</si>
  <si>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町民税_法人</t>
    <rPh sb="0" eb="2">
      <t>チョウミン</t>
    </rPh>
    <rPh sb="2" eb="3">
      <t>ゼイ</t>
    </rPh>
    <rPh sb="4" eb="6">
      <t>ホウジン</t>
    </rPh>
    <phoneticPr fontId="2"/>
  </si>
  <si>
    <t>町民税_個人</t>
    <rPh sb="0" eb="2">
      <t>チョウミン</t>
    </rPh>
    <rPh sb="2" eb="3">
      <t>ゼイ</t>
    </rPh>
    <rPh sb="4" eb="6">
      <t>コジン</t>
    </rPh>
    <phoneticPr fontId="2"/>
  </si>
  <si>
    <t>【未収金】</t>
  </si>
  <si>
    <t>【貸付金】</t>
  </si>
  <si>
    <t>徴収不能引当金計上額</t>
  </si>
  <si>
    <t>長期延滞債権の明細</t>
  </si>
  <si>
    <t>後期高齢者_保険料</t>
    <rPh sb="0" eb="2">
      <t>コウキ</t>
    </rPh>
    <rPh sb="2" eb="5">
      <t>コウレイシャ</t>
    </rPh>
    <rPh sb="6" eb="9">
      <t>ホケンリョウ</t>
    </rPh>
    <phoneticPr fontId="3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</si>
  <si>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3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</si>
  <si>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3"/>
  </si>
  <si>
    <t>雑入</t>
    <rPh sb="0" eb="2">
      <t>ザツニュウ</t>
    </rPh>
    <phoneticPr fontId="3"/>
  </si>
  <si>
    <t>入湯税</t>
    <rPh sb="0" eb="2">
      <t>ニュウトウ</t>
    </rPh>
    <rPh sb="2" eb="3">
      <t>ゼイ</t>
    </rPh>
    <phoneticPr fontId="3"/>
  </si>
  <si>
    <t>未収金の明細</t>
  </si>
  <si>
    <t>下水道事業会計_未収金</t>
    <rPh sb="0" eb="1">
      <t>ゲ</t>
    </rPh>
    <rPh sb="1" eb="3">
      <t>スイドウ</t>
    </rPh>
    <rPh sb="3" eb="5">
      <t>ジギョウ</t>
    </rPh>
    <rPh sb="5" eb="7">
      <t>カイケイ</t>
    </rPh>
    <rPh sb="8" eb="11">
      <t>ミシュウキン</t>
    </rPh>
    <phoneticPr fontId="3"/>
  </si>
  <si>
    <t>水道事業会計_未収金</t>
    <rPh sb="0" eb="2">
      <t>スイドウ</t>
    </rPh>
    <rPh sb="2" eb="4">
      <t>ジギョウ</t>
    </rPh>
    <rPh sb="4" eb="6">
      <t>カイケイ</t>
    </rPh>
    <rPh sb="7" eb="10">
      <t>ミシュウキン</t>
    </rPh>
    <phoneticPr fontId="3"/>
  </si>
  <si>
    <t>後期高齢者_保険料</t>
    <rPh sb="0" eb="2">
      <t>コウキ</t>
    </rPh>
    <rPh sb="2" eb="5">
      <t>コウレイシャ</t>
    </rPh>
    <rPh sb="6" eb="9">
      <t>ホケンリョウ</t>
    </rPh>
    <phoneticPr fontId="6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</si>
  <si>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6"/>
  </si>
  <si>
    <t>国民健康保険_雑入</t>
    <rPh sb="0" eb="2">
      <t>コクミン</t>
    </rPh>
    <rPh sb="2" eb="4">
      <t>ケンコウ</t>
    </rPh>
    <rPh sb="4" eb="6">
      <t>ホケン</t>
    </rPh>
    <rPh sb="7" eb="9">
      <t>ザツニュウ</t>
    </rPh>
    <phoneticPr fontId="6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</si>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</sst>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2">
    <cellStyle name="桁区切り 2" xfId="1" xr:uid="{93BD45AD-2039-4A4C-99AD-34E0335EF5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E77B-F67E-40E2-9625-8CBF51BFBBCD}">
  <dimension ref="A1:C33"/>
  <sheetViews>
    <sheetView tabSelected="1" workbookViewId="0"/>
  </sheetViews>
  <sheetFormatPr defaultColWidth="8.875" defaultRowHeight="11.25" x14ac:dyDescent="0.15"/>
  <cols>
    <col min="1" max="1" width="30.875" style="8" customWidth="1"/>
    <col min="2" max="3" width="19.875" style="8" customWidth="1"/>
    <col min="4" max="16384" width="8.875" style="8"/>
  </cols>
  <sheetData>
    <row r="1" spans="1:3" ht="21" x14ac:dyDescent="0.2">
      <c r="A1" s="4" t="s">
        <v>71</v>
      </c>
    </row>
    <row r="2" spans="1:3" ht="13.5" x14ac:dyDescent="0.15">
      <c r="A2" s="7" t="s">
        <v>1</v>
      </c>
    </row>
    <row r="3" spans="1:3" ht="13.5" x14ac:dyDescent="0.15">
      <c r="A3" s="7" t="s">
        <v>23</v>
      </c>
    </row>
    <row r="4" spans="1:3" ht="13.5" x14ac:dyDescent="0.15">
      <c r="C4" s="5" t="s">
        <v>16</v>
      </c>
    </row>
    <row r="5" spans="1:3" ht="22.5" customHeight="1" x14ac:dyDescent="0.15">
      <c r="A5" s="2" t="s">
        <v>52</v>
      </c>
      <c r="B5" s="2" t="s">
        <v>51</v>
      </c>
      <c r="C5" s="2" t="s">
        <v>64</v>
      </c>
    </row>
    <row r="6" spans="1:3" ht="18" customHeight="1" x14ac:dyDescent="0.15">
      <c r="A6" s="6" t="s">
        <v>63</v>
      </c>
      <c r="B6" s="3"/>
      <c r="C6" s="3"/>
    </row>
    <row r="7" spans="1:3" ht="18" customHeight="1" x14ac:dyDescent="0.15">
      <c r="A7" s="6"/>
      <c r="B7" s="3"/>
      <c r="C7" s="3"/>
    </row>
    <row r="8" spans="1:3" ht="18" customHeight="1" thickBot="1" x14ac:dyDescent="0.2">
      <c r="A8" s="14" t="s">
        <v>50</v>
      </c>
      <c r="B8" s="13"/>
      <c r="C8" s="13"/>
    </row>
    <row r="9" spans="1:3" ht="18" customHeight="1" thickTop="1" x14ac:dyDescent="0.15">
      <c r="A9" s="6" t="s">
        <v>62</v>
      </c>
      <c r="B9" s="3"/>
      <c r="C9" s="3"/>
    </row>
    <row r="10" spans="1:3" ht="18" customHeight="1" x14ac:dyDescent="0.15">
      <c r="A10" s="6" t="s">
        <v>61</v>
      </c>
      <c r="B10" s="3">
        <v>26512633</v>
      </c>
      <c r="C10" s="3">
        <v>0</v>
      </c>
    </row>
    <row r="11" spans="1:3" ht="18" customHeight="1" x14ac:dyDescent="0.15">
      <c r="A11" s="6" t="s">
        <v>60</v>
      </c>
      <c r="B11" s="3">
        <v>1854200</v>
      </c>
      <c r="C11" s="3">
        <v>0</v>
      </c>
    </row>
    <row r="12" spans="1:3" ht="18" customHeight="1" x14ac:dyDescent="0.15">
      <c r="A12" s="6" t="s">
        <v>59</v>
      </c>
      <c r="B12" s="3">
        <v>44597577</v>
      </c>
      <c r="C12" s="3">
        <v>0</v>
      </c>
    </row>
    <row r="13" spans="1:3" ht="18" customHeight="1" x14ac:dyDescent="0.15">
      <c r="A13" s="6" t="s">
        <v>58</v>
      </c>
      <c r="B13" s="3">
        <v>1175024</v>
      </c>
      <c r="C13" s="3">
        <v>0</v>
      </c>
    </row>
    <row r="14" spans="1:3" ht="18" customHeight="1" x14ac:dyDescent="0.15">
      <c r="A14" s="6" t="s">
        <v>70</v>
      </c>
      <c r="B14" s="3">
        <v>484950</v>
      </c>
      <c r="C14" s="3">
        <v>0</v>
      </c>
    </row>
    <row r="15" spans="1:3" ht="18" customHeight="1" x14ac:dyDescent="0.15">
      <c r="A15" s="6" t="s">
        <v>56</v>
      </c>
      <c r="B15" s="3">
        <v>1937744</v>
      </c>
      <c r="C15" s="3">
        <v>0</v>
      </c>
    </row>
    <row r="16" spans="1:3" ht="18" customHeight="1" x14ac:dyDescent="0.15">
      <c r="A16" s="6" t="s">
        <v>55</v>
      </c>
      <c r="B16" s="3">
        <v>0</v>
      </c>
      <c r="C16" s="3">
        <v>0</v>
      </c>
    </row>
    <row r="17" spans="1:3" ht="18" customHeight="1" x14ac:dyDescent="0.15">
      <c r="A17" s="6"/>
      <c r="B17" s="3"/>
      <c r="C17" s="3"/>
    </row>
    <row r="18" spans="1:3" ht="18" customHeight="1" x14ac:dyDescent="0.15">
      <c r="A18" s="6" t="s">
        <v>54</v>
      </c>
      <c r="B18" s="3">
        <v>359300</v>
      </c>
      <c r="C18" s="3">
        <v>0</v>
      </c>
    </row>
    <row r="19" spans="1:3" ht="18" customHeight="1" x14ac:dyDescent="0.15">
      <c r="A19" s="6" t="s">
        <v>69</v>
      </c>
      <c r="B19" s="3">
        <v>43833</v>
      </c>
      <c r="C19" s="3">
        <v>0</v>
      </c>
    </row>
    <row r="20" spans="1:3" ht="18" customHeight="1" x14ac:dyDescent="0.15">
      <c r="A20" s="6"/>
      <c r="B20" s="3"/>
      <c r="C20" s="3"/>
    </row>
    <row r="21" spans="1:3" ht="18" customHeight="1" x14ac:dyDescent="0.15">
      <c r="A21" s="6" t="s">
        <v>77</v>
      </c>
      <c r="B21" s="3">
        <v>39403773</v>
      </c>
      <c r="C21" s="3">
        <v>0</v>
      </c>
    </row>
    <row r="22" spans="1:3" ht="18" customHeight="1" x14ac:dyDescent="0.15">
      <c r="A22" s="6" t="s">
        <v>76</v>
      </c>
      <c r="B22" s="3">
        <v>0</v>
      </c>
      <c r="C22" s="3">
        <v>0</v>
      </c>
    </row>
    <row r="23" spans="1:3" ht="18" customHeight="1" x14ac:dyDescent="0.15">
      <c r="A23" s="6"/>
      <c r="B23" s="3"/>
      <c r="C23" s="3"/>
    </row>
    <row r="24" spans="1:3" ht="18" customHeight="1" x14ac:dyDescent="0.15">
      <c r="A24" s="6" t="s">
        <v>75</v>
      </c>
      <c r="B24" s="3">
        <v>1690600</v>
      </c>
      <c r="C24" s="3">
        <v>0</v>
      </c>
    </row>
    <row r="25" spans="1:3" ht="18" customHeight="1" x14ac:dyDescent="0.15">
      <c r="A25" s="6"/>
      <c r="B25" s="3"/>
      <c r="C25" s="3"/>
    </row>
    <row r="26" spans="1:3" ht="18" customHeight="1" x14ac:dyDescent="0.15">
      <c r="A26" s="6" t="s">
        <v>74</v>
      </c>
      <c r="B26" s="3">
        <v>794257</v>
      </c>
      <c r="C26" s="3">
        <v>0</v>
      </c>
    </row>
    <row r="27" spans="1:3" ht="18" customHeight="1" x14ac:dyDescent="0.15">
      <c r="A27" s="6"/>
      <c r="B27" s="3"/>
      <c r="C27" s="3"/>
    </row>
    <row r="28" spans="1:3" ht="18" customHeight="1" x14ac:dyDescent="0.15">
      <c r="A28" s="6" t="s">
        <v>73</v>
      </c>
      <c r="B28" s="3">
        <v>33511590</v>
      </c>
      <c r="C28" s="3">
        <v>226650</v>
      </c>
    </row>
    <row r="29" spans="1:3" ht="18" customHeight="1" x14ac:dyDescent="0.15">
      <c r="A29" s="6" t="s">
        <v>72</v>
      </c>
      <c r="B29" s="3">
        <v>36488680</v>
      </c>
      <c r="C29" s="3">
        <v>315580</v>
      </c>
    </row>
    <row r="30" spans="1:3" ht="18" customHeight="1" x14ac:dyDescent="0.15">
      <c r="A30" s="6"/>
      <c r="B30" s="3"/>
      <c r="C30" s="3"/>
    </row>
    <row r="31" spans="1:3" ht="18" customHeight="1" x14ac:dyDescent="0.15">
      <c r="A31" s="6"/>
      <c r="B31" s="3"/>
      <c r="C31" s="3"/>
    </row>
    <row r="32" spans="1:3" ht="18" customHeight="1" thickBot="1" x14ac:dyDescent="0.2">
      <c r="A32" s="14" t="s">
        <v>50</v>
      </c>
      <c r="B32" s="13">
        <f>SUM(B10:B31)</f>
        <v>188854161</v>
      </c>
      <c r="C32" s="13">
        <f>SUM(C10:C31)</f>
        <v>542230</v>
      </c>
    </row>
    <row r="33" spans="1:3" ht="18" customHeight="1" thickTop="1" x14ac:dyDescent="0.15">
      <c r="A33" s="1" t="s">
        <v>9</v>
      </c>
      <c r="B33" s="3">
        <f>B8+B32</f>
        <v>188854161</v>
      </c>
      <c r="C33" s="3">
        <f>C8+C32</f>
        <v>542230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7AE5-1BE5-4C7C-B23F-0AD1C233B4B3}">
  <dimension ref="A1:C29"/>
  <sheetViews>
    <sheetView workbookViewId="0"/>
  </sheetViews>
  <sheetFormatPr defaultColWidth="8.875" defaultRowHeight="11.25" x14ac:dyDescent="0.15"/>
  <cols>
    <col min="1" max="1" width="30.875" style="8" customWidth="1"/>
    <col min="2" max="3" width="19.875" style="8" customWidth="1"/>
    <col min="4" max="16384" width="8.875" style="8"/>
  </cols>
  <sheetData>
    <row r="1" spans="1:3" ht="21" x14ac:dyDescent="0.2">
      <c r="A1" s="4" t="s">
        <v>65</v>
      </c>
    </row>
    <row r="2" spans="1:3" ht="13.5" x14ac:dyDescent="0.15">
      <c r="A2" s="7" t="s">
        <v>1</v>
      </c>
    </row>
    <row r="3" spans="1:3" ht="13.5" x14ac:dyDescent="0.15">
      <c r="A3" s="7" t="s">
        <v>23</v>
      </c>
    </row>
    <row r="4" spans="1:3" ht="13.5" x14ac:dyDescent="0.15">
      <c r="C4" s="5" t="s">
        <v>16</v>
      </c>
    </row>
    <row r="5" spans="1:3" ht="22.5" customHeight="1" x14ac:dyDescent="0.15">
      <c r="A5" s="2" t="s">
        <v>52</v>
      </c>
      <c r="B5" s="2" t="s">
        <v>51</v>
      </c>
      <c r="C5" s="2" t="s">
        <v>64</v>
      </c>
    </row>
    <row r="6" spans="1:3" ht="18" customHeight="1" x14ac:dyDescent="0.15">
      <c r="A6" s="6" t="s">
        <v>63</v>
      </c>
      <c r="B6" s="3"/>
      <c r="C6" s="3"/>
    </row>
    <row r="7" spans="1:3" ht="18" customHeight="1" x14ac:dyDescent="0.15">
      <c r="A7" s="6"/>
      <c r="B7" s="3"/>
      <c r="C7" s="3"/>
    </row>
    <row r="8" spans="1:3" ht="18" customHeight="1" thickBot="1" x14ac:dyDescent="0.2">
      <c r="A8" s="14" t="s">
        <v>50</v>
      </c>
      <c r="B8" s="13"/>
      <c r="C8" s="13"/>
    </row>
    <row r="9" spans="1:3" ht="18" customHeight="1" thickTop="1" x14ac:dyDescent="0.15">
      <c r="A9" s="6" t="s">
        <v>62</v>
      </c>
      <c r="B9" s="3"/>
      <c r="C9" s="3"/>
    </row>
    <row r="10" spans="1:3" ht="18" customHeight="1" x14ac:dyDescent="0.15">
      <c r="A10" s="6" t="s">
        <v>61</v>
      </c>
      <c r="B10" s="3">
        <v>51694026</v>
      </c>
      <c r="C10" s="3">
        <v>5857679</v>
      </c>
    </row>
    <row r="11" spans="1:3" ht="18" customHeight="1" x14ac:dyDescent="0.15">
      <c r="A11" s="6" t="s">
        <v>60</v>
      </c>
      <c r="B11" s="3">
        <v>1192600</v>
      </c>
      <c r="C11" s="3">
        <v>160566</v>
      </c>
    </row>
    <row r="12" spans="1:3" ht="18" customHeight="1" x14ac:dyDescent="0.15">
      <c r="A12" s="6" t="s">
        <v>59</v>
      </c>
      <c r="B12" s="3">
        <v>216898235</v>
      </c>
      <c r="C12" s="3">
        <v>3530193</v>
      </c>
    </row>
    <row r="13" spans="1:3" ht="18" customHeight="1" x14ac:dyDescent="0.15">
      <c r="A13" s="6" t="s">
        <v>58</v>
      </c>
      <c r="B13" s="3">
        <v>2483333</v>
      </c>
      <c r="C13" s="3">
        <v>282425</v>
      </c>
    </row>
    <row r="14" spans="1:3" ht="18" customHeight="1" x14ac:dyDescent="0.15">
      <c r="A14" s="6" t="s">
        <v>57</v>
      </c>
      <c r="B14" s="3">
        <v>724173</v>
      </c>
      <c r="C14" s="3">
        <v>0</v>
      </c>
    </row>
    <row r="15" spans="1:3" ht="18" customHeight="1" x14ac:dyDescent="0.15">
      <c r="A15" s="6" t="s">
        <v>56</v>
      </c>
      <c r="B15" s="3">
        <v>2473450</v>
      </c>
      <c r="C15" s="3">
        <v>377157</v>
      </c>
    </row>
    <row r="16" spans="1:3" ht="18" customHeight="1" x14ac:dyDescent="0.15">
      <c r="A16" s="6" t="s">
        <v>55</v>
      </c>
      <c r="B16" s="3">
        <v>424880</v>
      </c>
      <c r="C16" s="3">
        <v>22859</v>
      </c>
    </row>
    <row r="17" spans="1:3" ht="18" customHeight="1" x14ac:dyDescent="0.15">
      <c r="A17" s="6"/>
      <c r="B17" s="3"/>
      <c r="C17" s="3"/>
    </row>
    <row r="18" spans="1:3" ht="18" customHeight="1" x14ac:dyDescent="0.15">
      <c r="A18" s="6" t="s">
        <v>54</v>
      </c>
      <c r="B18" s="3">
        <v>26700</v>
      </c>
      <c r="C18" s="3">
        <v>0</v>
      </c>
    </row>
    <row r="19" spans="1:3" ht="18" customHeight="1" x14ac:dyDescent="0.15">
      <c r="A19" s="6" t="s">
        <v>53</v>
      </c>
      <c r="B19" s="3">
        <v>65886</v>
      </c>
      <c r="C19" s="3">
        <v>0</v>
      </c>
    </row>
    <row r="20" spans="1:3" ht="18" customHeight="1" x14ac:dyDescent="0.15">
      <c r="A20" s="6"/>
      <c r="B20" s="3"/>
      <c r="C20" s="3"/>
    </row>
    <row r="21" spans="1:3" ht="18" customHeight="1" x14ac:dyDescent="0.15">
      <c r="A21" s="6" t="s">
        <v>68</v>
      </c>
      <c r="B21" s="3">
        <v>85147201</v>
      </c>
      <c r="C21" s="3">
        <v>9391143</v>
      </c>
    </row>
    <row r="22" spans="1:3" ht="18" customHeight="1" x14ac:dyDescent="0.15">
      <c r="A22" s="6"/>
      <c r="B22" s="3"/>
      <c r="C22" s="3"/>
    </row>
    <row r="23" spans="1:3" ht="18" customHeight="1" x14ac:dyDescent="0.15">
      <c r="A23" s="6" t="s">
        <v>67</v>
      </c>
      <c r="B23" s="3">
        <v>2489793</v>
      </c>
      <c r="C23" s="3">
        <v>880391</v>
      </c>
    </row>
    <row r="24" spans="1:3" ht="18" customHeight="1" x14ac:dyDescent="0.15">
      <c r="A24" s="6"/>
      <c r="B24" s="3"/>
      <c r="C24" s="3"/>
    </row>
    <row r="25" spans="1:3" ht="18" customHeight="1" x14ac:dyDescent="0.15">
      <c r="A25" s="6" t="s">
        <v>66</v>
      </c>
      <c r="B25" s="3">
        <v>1435241</v>
      </c>
      <c r="C25" s="3">
        <v>334416</v>
      </c>
    </row>
    <row r="26" spans="1:3" ht="18" customHeight="1" x14ac:dyDescent="0.15">
      <c r="A26" s="6"/>
      <c r="B26" s="3"/>
      <c r="C26" s="3"/>
    </row>
    <row r="27" spans="1:3" ht="18" customHeight="1" x14ac:dyDescent="0.15">
      <c r="A27" s="6"/>
      <c r="B27" s="3"/>
      <c r="C27" s="3"/>
    </row>
    <row r="28" spans="1:3" ht="18" customHeight="1" thickBot="1" x14ac:dyDescent="0.2">
      <c r="A28" s="14" t="s">
        <v>50</v>
      </c>
      <c r="B28" s="13">
        <f>SUM(B10:B27)</f>
        <v>365055518</v>
      </c>
      <c r="C28" s="13">
        <f>SUM(C10:C27)</f>
        <v>20836829</v>
      </c>
    </row>
    <row r="29" spans="1:3" ht="18" customHeight="1" thickTop="1" x14ac:dyDescent="0.15">
      <c r="A29" s="1" t="s">
        <v>9</v>
      </c>
      <c r="B29" s="3">
        <f>B8+B28</f>
        <v>365055518</v>
      </c>
      <c r="C29" s="3">
        <f>C8+C28</f>
        <v>20836829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1F1B-F2B4-43E3-83BC-3DC2CB98B7DA}">
  <sheetPr>
    <pageSetUpPr fitToPage="1"/>
  </sheetPr>
  <dimension ref="A1:G27"/>
  <sheetViews>
    <sheetView workbookViewId="0"/>
  </sheetViews>
  <sheetFormatPr defaultColWidth="8.875" defaultRowHeight="11.25" x14ac:dyDescent="0.15"/>
  <cols>
    <col min="1" max="1" width="31.625" style="8" bestFit="1" customWidth="1"/>
    <col min="2" max="7" width="19.875" style="8" customWidth="1"/>
    <col min="8" max="16384" width="8.875" style="8"/>
  </cols>
  <sheetData>
    <row r="1" spans="1:7" ht="21" x14ac:dyDescent="0.2">
      <c r="A1" s="4" t="s">
        <v>45</v>
      </c>
    </row>
    <row r="2" spans="1:7" ht="13.5" x14ac:dyDescent="0.15">
      <c r="A2" s="7" t="s">
        <v>1</v>
      </c>
    </row>
    <row r="3" spans="1:7" ht="13.5" x14ac:dyDescent="0.15">
      <c r="A3" s="7" t="s">
        <v>23</v>
      </c>
    </row>
    <row r="4" spans="1:7" ht="13.5" x14ac:dyDescent="0.15">
      <c r="G4" s="5" t="s">
        <v>16</v>
      </c>
    </row>
    <row r="5" spans="1:7" ht="22.5" customHeight="1" x14ac:dyDescent="0.15">
      <c r="A5" s="2" t="s">
        <v>44</v>
      </c>
      <c r="B5" s="2" t="s">
        <v>43</v>
      </c>
      <c r="C5" s="2" t="s">
        <v>42</v>
      </c>
      <c r="D5" s="2" t="s">
        <v>41</v>
      </c>
      <c r="E5" s="2" t="s">
        <v>8</v>
      </c>
      <c r="F5" s="12" t="s">
        <v>40</v>
      </c>
      <c r="G5" s="12" t="s">
        <v>39</v>
      </c>
    </row>
    <row r="6" spans="1:7" ht="18" customHeight="1" x14ac:dyDescent="0.15">
      <c r="A6" s="6" t="s">
        <v>38</v>
      </c>
      <c r="B6" s="3">
        <f>3544829112-C6-D6-E6</f>
        <v>3042378112</v>
      </c>
      <c r="C6" s="3">
        <v>299605000</v>
      </c>
      <c r="D6" s="3"/>
      <c r="E6" s="3">
        <v>202846000</v>
      </c>
      <c r="F6" s="3">
        <f t="shared" ref="F6:F24" si="0">SUM(B6:E6)</f>
        <v>3544829112</v>
      </c>
      <c r="G6" s="3">
        <v>3544829</v>
      </c>
    </row>
    <row r="7" spans="1:7" ht="18" customHeight="1" x14ac:dyDescent="0.15">
      <c r="A7" s="6" t="s">
        <v>37</v>
      </c>
      <c r="B7" s="3">
        <v>51837858</v>
      </c>
      <c r="C7" s="3"/>
      <c r="D7" s="3"/>
      <c r="E7" s="3"/>
      <c r="F7" s="3">
        <f t="shared" si="0"/>
        <v>51837858</v>
      </c>
      <c r="G7" s="3">
        <v>51838</v>
      </c>
    </row>
    <row r="8" spans="1:7" ht="18" customHeight="1" x14ac:dyDescent="0.15">
      <c r="A8" s="6" t="s">
        <v>36</v>
      </c>
      <c r="B8" s="3">
        <v>6485300</v>
      </c>
      <c r="C8" s="3"/>
      <c r="D8" s="3"/>
      <c r="E8" s="3"/>
      <c r="F8" s="3">
        <f t="shared" si="0"/>
        <v>6485300</v>
      </c>
      <c r="G8" s="3">
        <v>6485</v>
      </c>
    </row>
    <row r="9" spans="1:7" ht="18" customHeight="1" x14ac:dyDescent="0.15">
      <c r="A9" s="6" t="s">
        <v>35</v>
      </c>
      <c r="B9" s="3">
        <v>98134571</v>
      </c>
      <c r="C9" s="3"/>
      <c r="D9" s="3"/>
      <c r="E9" s="3"/>
      <c r="F9" s="3">
        <f t="shared" si="0"/>
        <v>98134571</v>
      </c>
      <c r="G9" s="3">
        <v>98135</v>
      </c>
    </row>
    <row r="10" spans="1:7" ht="18" customHeight="1" x14ac:dyDescent="0.15">
      <c r="A10" s="6" t="s">
        <v>34</v>
      </c>
      <c r="B10" s="3">
        <f>127327804-C10-D10-E10</f>
        <v>127241804</v>
      </c>
      <c r="C10" s="3"/>
      <c r="D10" s="3"/>
      <c r="E10" s="3">
        <v>86000</v>
      </c>
      <c r="F10" s="3">
        <f t="shared" si="0"/>
        <v>127327804</v>
      </c>
      <c r="G10" s="3">
        <v>127328</v>
      </c>
    </row>
    <row r="11" spans="1:7" ht="18" customHeight="1" x14ac:dyDescent="0.15">
      <c r="A11" s="6" t="s">
        <v>33</v>
      </c>
      <c r="B11" s="3">
        <v>877713</v>
      </c>
      <c r="C11" s="3"/>
      <c r="D11" s="3"/>
      <c r="E11" s="3"/>
      <c r="F11" s="3">
        <f t="shared" si="0"/>
        <v>877713</v>
      </c>
      <c r="G11" s="3">
        <v>878</v>
      </c>
    </row>
    <row r="12" spans="1:7" ht="18" customHeight="1" x14ac:dyDescent="0.15">
      <c r="A12" s="6" t="s">
        <v>32</v>
      </c>
      <c r="B12" s="3">
        <v>7945326</v>
      </c>
      <c r="C12" s="3"/>
      <c r="D12" s="3"/>
      <c r="E12" s="3"/>
      <c r="F12" s="3">
        <f t="shared" si="0"/>
        <v>7945326</v>
      </c>
      <c r="G12" s="3">
        <v>7945</v>
      </c>
    </row>
    <row r="13" spans="1:7" ht="18" customHeight="1" x14ac:dyDescent="0.15">
      <c r="A13" s="6" t="s">
        <v>31</v>
      </c>
      <c r="B13" s="3">
        <v>90528351</v>
      </c>
      <c r="C13" s="3"/>
      <c r="D13" s="3"/>
      <c r="E13" s="3"/>
      <c r="F13" s="3">
        <f t="shared" si="0"/>
        <v>90528351</v>
      </c>
      <c r="G13" s="3">
        <v>90528</v>
      </c>
    </row>
    <row r="14" spans="1:7" ht="18" customHeight="1" x14ac:dyDescent="0.15">
      <c r="A14" s="6" t="s">
        <v>30</v>
      </c>
      <c r="B14" s="3">
        <f>27546958-C14-D14-E14</f>
        <v>27528958</v>
      </c>
      <c r="C14" s="3"/>
      <c r="D14" s="3"/>
      <c r="E14" s="3">
        <v>18000</v>
      </c>
      <c r="F14" s="3">
        <f t="shared" si="0"/>
        <v>27546958</v>
      </c>
      <c r="G14" s="3">
        <v>27547</v>
      </c>
    </row>
    <row r="15" spans="1:7" ht="18" customHeight="1" x14ac:dyDescent="0.15">
      <c r="A15" s="6" t="s">
        <v>29</v>
      </c>
      <c r="B15" s="3">
        <v>350007</v>
      </c>
      <c r="C15" s="3"/>
      <c r="D15" s="3"/>
      <c r="E15" s="3"/>
      <c r="F15" s="3">
        <f t="shared" si="0"/>
        <v>350007</v>
      </c>
      <c r="G15" s="3">
        <v>350</v>
      </c>
    </row>
    <row r="16" spans="1:7" ht="18" customHeight="1" x14ac:dyDescent="0.15">
      <c r="A16" s="11" t="s">
        <v>28</v>
      </c>
      <c r="B16" s="10">
        <f>4000000-E16</f>
        <v>2573000</v>
      </c>
      <c r="C16" s="10"/>
      <c r="D16" s="10"/>
      <c r="E16" s="10">
        <v>1427000</v>
      </c>
      <c r="F16" s="10">
        <f t="shared" si="0"/>
        <v>4000000</v>
      </c>
      <c r="G16" s="10">
        <v>4000</v>
      </c>
    </row>
    <row r="17" spans="1:7" ht="18" customHeight="1" x14ac:dyDescent="0.15">
      <c r="A17" s="11" t="s">
        <v>27</v>
      </c>
      <c r="B17" s="10">
        <f>2103765764-C17</f>
        <v>363455764</v>
      </c>
      <c r="C17" s="10">
        <f>59871000+1580439000+100000000</f>
        <v>1740310000</v>
      </c>
      <c r="D17" s="10"/>
      <c r="E17" s="10"/>
      <c r="F17" s="10">
        <f t="shared" si="0"/>
        <v>2103765764</v>
      </c>
      <c r="G17" s="10">
        <v>2103766</v>
      </c>
    </row>
    <row r="18" spans="1:7" ht="18" customHeight="1" x14ac:dyDescent="0.15">
      <c r="A18" s="11" t="s">
        <v>26</v>
      </c>
      <c r="B18" s="10">
        <v>0</v>
      </c>
      <c r="C18" s="10"/>
      <c r="D18" s="10"/>
      <c r="E18" s="10">
        <v>575000</v>
      </c>
      <c r="F18" s="10">
        <f t="shared" si="0"/>
        <v>575000</v>
      </c>
      <c r="G18" s="10">
        <v>575</v>
      </c>
    </row>
    <row r="19" spans="1:7" ht="18" customHeight="1" x14ac:dyDescent="0.15">
      <c r="A19" s="11" t="s">
        <v>25</v>
      </c>
      <c r="B19" s="10">
        <v>0</v>
      </c>
      <c r="C19" s="10"/>
      <c r="D19" s="10"/>
      <c r="E19" s="10">
        <v>5500000</v>
      </c>
      <c r="F19" s="10">
        <f t="shared" si="0"/>
        <v>5500000</v>
      </c>
      <c r="G19" s="10">
        <v>5500</v>
      </c>
    </row>
    <row r="20" spans="1:7" ht="18" customHeight="1" x14ac:dyDescent="0.15">
      <c r="A20" s="11" t="s">
        <v>24</v>
      </c>
      <c r="B20" s="10">
        <f>590169443-C20-D20-E20</f>
        <v>589093043</v>
      </c>
      <c r="C20" s="10"/>
      <c r="D20" s="10">
        <v>1076400</v>
      </c>
      <c r="E20" s="10"/>
      <c r="F20" s="10">
        <f t="shared" si="0"/>
        <v>590169443</v>
      </c>
      <c r="G20" s="10">
        <v>589093</v>
      </c>
    </row>
    <row r="21" spans="1:7" ht="18" customHeight="1" x14ac:dyDescent="0.15">
      <c r="A21" s="11" t="s">
        <v>49</v>
      </c>
      <c r="B21" s="10">
        <f>403561431-C21-D21-E21</f>
        <v>403358431</v>
      </c>
      <c r="C21" s="10"/>
      <c r="D21" s="10"/>
      <c r="E21" s="10">
        <v>203000</v>
      </c>
      <c r="F21" s="10">
        <f t="shared" si="0"/>
        <v>403561431</v>
      </c>
      <c r="G21" s="10">
        <v>403561</v>
      </c>
    </row>
    <row r="22" spans="1:7" ht="18" customHeight="1" x14ac:dyDescent="0.15">
      <c r="A22" s="11" t="s">
        <v>48</v>
      </c>
      <c r="B22" s="10">
        <v>5000000</v>
      </c>
      <c r="C22" s="10"/>
      <c r="D22" s="10"/>
      <c r="E22" s="10"/>
      <c r="F22" s="10">
        <f t="shared" si="0"/>
        <v>5000000</v>
      </c>
      <c r="G22" s="10">
        <v>5000</v>
      </c>
    </row>
    <row r="23" spans="1:7" ht="18" customHeight="1" x14ac:dyDescent="0.15">
      <c r="A23" s="6" t="s">
        <v>47</v>
      </c>
      <c r="B23" s="3">
        <v>3000000</v>
      </c>
      <c r="C23" s="3"/>
      <c r="D23" s="3"/>
      <c r="E23" s="3"/>
      <c r="F23" s="3">
        <f t="shared" si="0"/>
        <v>3000000</v>
      </c>
      <c r="G23" s="3">
        <v>3000</v>
      </c>
    </row>
    <row r="24" spans="1:7" ht="18" customHeight="1" x14ac:dyDescent="0.15">
      <c r="A24" s="6" t="s">
        <v>46</v>
      </c>
      <c r="B24" s="3">
        <f>198561394-C24-D24-E24</f>
        <v>198460394</v>
      </c>
      <c r="C24" s="3"/>
      <c r="D24" s="3"/>
      <c r="E24" s="3">
        <v>101000</v>
      </c>
      <c r="F24" s="3">
        <f t="shared" si="0"/>
        <v>198561394</v>
      </c>
      <c r="G24" s="3">
        <v>198561</v>
      </c>
    </row>
    <row r="25" spans="1:7" ht="18" customHeight="1" x14ac:dyDescent="0.15">
      <c r="A25" s="6"/>
      <c r="B25" s="3"/>
      <c r="C25" s="3"/>
      <c r="D25" s="3"/>
      <c r="E25" s="3"/>
      <c r="F25" s="3"/>
      <c r="G25" s="3"/>
    </row>
    <row r="26" spans="1:7" ht="18" customHeight="1" x14ac:dyDescent="0.15">
      <c r="A26" s="6"/>
      <c r="B26" s="3"/>
      <c r="C26" s="3"/>
      <c r="D26" s="3"/>
      <c r="E26" s="3"/>
      <c r="F26" s="3"/>
      <c r="G26" s="3"/>
    </row>
    <row r="27" spans="1:7" ht="18" customHeight="1" x14ac:dyDescent="0.15">
      <c r="A27" s="1" t="s">
        <v>9</v>
      </c>
      <c r="B27" s="3">
        <f>SUM(B6:B26)</f>
        <v>5018248632</v>
      </c>
      <c r="C27" s="3">
        <f>SUM(C6:C26)</f>
        <v>2039915000</v>
      </c>
      <c r="D27" s="3">
        <f>SUM(D6:D26)</f>
        <v>1076400</v>
      </c>
      <c r="E27" s="3">
        <f>SUM(E6:E26)</f>
        <v>210756000</v>
      </c>
      <c r="F27" s="3">
        <f>SUM(F6:F26)</f>
        <v>7269996032</v>
      </c>
      <c r="G27" s="3"/>
    </row>
  </sheetData>
  <phoneticPr fontId="3"/>
  <pageMargins left="0.39370078740157483" right="0.39370078740157483" top="0.39370078740157483" bottom="0.39370078740157483" header="0.19685039370078741" footer="0.19685039370078741"/>
  <pageSetup paperSize="9" scale="94" fitToHeight="0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/>
  </sheetViews>
  <sheetFormatPr defaultColWidth="8.875" defaultRowHeight="11.25" x14ac:dyDescent="0.15"/>
  <cols>
    <col min="1" max="1" width="25.25" style="8" bestFit="1" customWidth="1"/>
    <col min="2" max="6" width="20.875" style="8" customWidth="1"/>
    <col min="7" max="7" width="14.125" style="8" hidden="1" customWidth="1"/>
    <col min="8" max="8" width="11.25" style="8" customWidth="1"/>
    <col min="9" max="9" width="8.875" style="8" customWidth="1"/>
    <col min="10" max="16384" width="8.875" style="8"/>
  </cols>
  <sheetData>
    <row r="1" spans="1:7" ht="21" x14ac:dyDescent="0.2">
      <c r="A1" s="4" t="s">
        <v>0</v>
      </c>
    </row>
    <row r="2" spans="1:7" ht="13.5" x14ac:dyDescent="0.15">
      <c r="A2" s="7" t="s">
        <v>1</v>
      </c>
    </row>
    <row r="3" spans="1:7" ht="13.5" x14ac:dyDescent="0.15">
      <c r="A3" s="7" t="s">
        <v>23</v>
      </c>
    </row>
    <row r="4" spans="1:7" ht="13.5" x14ac:dyDescent="0.15">
      <c r="A4" s="7" t="s">
        <v>19</v>
      </c>
      <c r="F4" s="5" t="s">
        <v>16</v>
      </c>
    </row>
    <row r="5" spans="1:7" ht="22.5" customHeight="1" x14ac:dyDescent="0.15">
      <c r="A5" s="15" t="s">
        <v>2</v>
      </c>
      <c r="B5" s="15" t="s">
        <v>3</v>
      </c>
      <c r="C5" s="15" t="s">
        <v>4</v>
      </c>
      <c r="D5" s="15" t="s">
        <v>5</v>
      </c>
      <c r="E5" s="15"/>
      <c r="F5" s="15" t="s">
        <v>6</v>
      </c>
    </row>
    <row r="6" spans="1:7" ht="22.5" customHeight="1" x14ac:dyDescent="0.15">
      <c r="A6" s="15"/>
      <c r="B6" s="15"/>
      <c r="C6" s="15"/>
      <c r="D6" s="2" t="s">
        <v>7</v>
      </c>
      <c r="E6" s="2" t="s">
        <v>8</v>
      </c>
      <c r="F6" s="15"/>
    </row>
    <row r="7" spans="1:7" ht="18" customHeight="1" x14ac:dyDescent="0.15">
      <c r="A7" s="6" t="s">
        <v>20</v>
      </c>
      <c r="B7" s="3"/>
      <c r="C7" s="3"/>
      <c r="D7" s="3"/>
      <c r="E7" s="3"/>
      <c r="F7" s="3"/>
    </row>
    <row r="8" spans="1:7" ht="18" customHeight="1" x14ac:dyDescent="0.15">
      <c r="A8" s="6" t="s">
        <v>10</v>
      </c>
      <c r="B8" s="3">
        <v>12087158</v>
      </c>
      <c r="C8" s="3">
        <v>8705373</v>
      </c>
      <c r="D8" s="3">
        <v>10561652</v>
      </c>
      <c r="E8" s="3"/>
      <c r="F8" s="3">
        <f>B8-D8-E8+C8</f>
        <v>10230879</v>
      </c>
      <c r="G8" s="8" t="s">
        <v>14</v>
      </c>
    </row>
    <row r="9" spans="1:7" ht="18" customHeight="1" x14ac:dyDescent="0.15">
      <c r="A9" s="6" t="s">
        <v>11</v>
      </c>
      <c r="B9" s="3">
        <v>10759610</v>
      </c>
      <c r="C9" s="3">
        <v>9391143</v>
      </c>
      <c r="D9" s="3">
        <v>10759610</v>
      </c>
      <c r="E9" s="3"/>
      <c r="F9" s="3">
        <f t="shared" ref="F9:F13" si="0">B9-D9-E9+C9</f>
        <v>9391143</v>
      </c>
      <c r="G9" s="8" t="s">
        <v>14</v>
      </c>
    </row>
    <row r="10" spans="1:7" ht="18" customHeight="1" x14ac:dyDescent="0.15">
      <c r="A10" s="6" t="s">
        <v>12</v>
      </c>
      <c r="B10" s="3">
        <v>305187</v>
      </c>
      <c r="C10" s="3">
        <v>334416</v>
      </c>
      <c r="D10" s="3">
        <v>305187</v>
      </c>
      <c r="E10" s="3"/>
      <c r="F10" s="3">
        <f t="shared" si="0"/>
        <v>334416</v>
      </c>
      <c r="G10" s="8" t="s">
        <v>14</v>
      </c>
    </row>
    <row r="11" spans="1:7" ht="18" customHeight="1" x14ac:dyDescent="0.15">
      <c r="A11" s="6" t="s">
        <v>13</v>
      </c>
      <c r="B11" s="3">
        <v>1027428</v>
      </c>
      <c r="C11" s="3">
        <v>880391</v>
      </c>
      <c r="D11" s="3">
        <v>1027428</v>
      </c>
      <c r="E11" s="3"/>
      <c r="F11" s="3">
        <f t="shared" si="0"/>
        <v>880391</v>
      </c>
      <c r="G11" s="8" t="s">
        <v>14</v>
      </c>
    </row>
    <row r="12" spans="1:7" ht="18" customHeight="1" x14ac:dyDescent="0.15">
      <c r="A12" s="6" t="s">
        <v>17</v>
      </c>
      <c r="B12" s="3">
        <v>108960</v>
      </c>
      <c r="C12" s="3">
        <v>150000</v>
      </c>
      <c r="D12" s="3">
        <v>32310</v>
      </c>
      <c r="E12" s="3"/>
      <c r="F12" s="3">
        <f t="shared" si="0"/>
        <v>226650</v>
      </c>
      <c r="G12" s="8" t="s">
        <v>14</v>
      </c>
    </row>
    <row r="13" spans="1:7" ht="18" customHeight="1" x14ac:dyDescent="0.15">
      <c r="A13" s="6" t="s">
        <v>18</v>
      </c>
      <c r="B13" s="3">
        <v>231530</v>
      </c>
      <c r="C13" s="3">
        <v>200000</v>
      </c>
      <c r="D13" s="3">
        <v>115950</v>
      </c>
      <c r="E13" s="3"/>
      <c r="F13" s="3">
        <f t="shared" si="0"/>
        <v>315580</v>
      </c>
      <c r="G13" s="8" t="s">
        <v>14</v>
      </c>
    </row>
    <row r="14" spans="1:7" ht="18" customHeight="1" x14ac:dyDescent="0.15">
      <c r="A14" s="6"/>
      <c r="B14" s="3"/>
      <c r="C14" s="3"/>
      <c r="D14" s="3"/>
      <c r="E14" s="3"/>
      <c r="F14" s="3"/>
    </row>
    <row r="15" spans="1:7" ht="18" customHeight="1" x14ac:dyDescent="0.15">
      <c r="A15" s="6" t="s">
        <v>21</v>
      </c>
      <c r="B15" s="3"/>
      <c r="C15" s="3"/>
      <c r="D15" s="3"/>
      <c r="E15" s="3"/>
      <c r="F15" s="3"/>
    </row>
    <row r="16" spans="1:7" ht="18" customHeight="1" x14ac:dyDescent="0.15">
      <c r="A16" s="6" t="s">
        <v>10</v>
      </c>
      <c r="B16" s="3">
        <v>150201841</v>
      </c>
      <c r="C16" s="3">
        <v>168860031</v>
      </c>
      <c r="D16" s="3">
        <v>150201841</v>
      </c>
      <c r="E16" s="3"/>
      <c r="F16" s="3">
        <f>B16-D16-E16+C16</f>
        <v>168860031</v>
      </c>
      <c r="G16" s="8" t="s">
        <v>15</v>
      </c>
    </row>
    <row r="17" spans="1:10" ht="18" customHeight="1" x14ac:dyDescent="0.15">
      <c r="A17" s="6" t="s">
        <v>11</v>
      </c>
      <c r="B17" s="3">
        <v>2341961</v>
      </c>
      <c r="C17" s="3">
        <v>2457569</v>
      </c>
      <c r="D17" s="3">
        <v>2341961</v>
      </c>
      <c r="E17" s="3"/>
      <c r="F17" s="3">
        <f t="shared" ref="F17:F20" si="1">B17-D17-E17+C17</f>
        <v>2457569</v>
      </c>
      <c r="G17" s="8" t="s">
        <v>15</v>
      </c>
    </row>
    <row r="18" spans="1:10" ht="18" customHeight="1" x14ac:dyDescent="0.15">
      <c r="A18" s="6" t="s">
        <v>13</v>
      </c>
      <c r="B18" s="3">
        <v>6940891</v>
      </c>
      <c r="C18" s="3">
        <f>6158441+128008</f>
        <v>6286449</v>
      </c>
      <c r="D18" s="3">
        <v>6940891</v>
      </c>
      <c r="E18" s="3"/>
      <c r="F18" s="3">
        <f t="shared" si="1"/>
        <v>6286449</v>
      </c>
      <c r="G18" s="8" t="s">
        <v>15</v>
      </c>
    </row>
    <row r="19" spans="1:10" ht="18" customHeight="1" x14ac:dyDescent="0.15">
      <c r="A19" s="6" t="s">
        <v>17</v>
      </c>
      <c r="B19" s="3">
        <v>2092000</v>
      </c>
      <c r="C19" s="3">
        <v>2000000</v>
      </c>
      <c r="D19" s="3">
        <v>2092000</v>
      </c>
      <c r="E19" s="3"/>
      <c r="F19" s="3">
        <f t="shared" si="1"/>
        <v>2000000</v>
      </c>
      <c r="G19" s="8" t="s">
        <v>15</v>
      </c>
    </row>
    <row r="20" spans="1:10" ht="18" customHeight="1" x14ac:dyDescent="0.15">
      <c r="A20" s="6" t="s">
        <v>18</v>
      </c>
      <c r="B20" s="3">
        <v>521101</v>
      </c>
      <c r="C20" s="3">
        <v>372000</v>
      </c>
      <c r="D20" s="3">
        <v>380000</v>
      </c>
      <c r="E20" s="3"/>
      <c r="F20" s="3">
        <f t="shared" si="1"/>
        <v>513101</v>
      </c>
      <c r="G20" s="8" t="s">
        <v>15</v>
      </c>
    </row>
    <row r="21" spans="1:10" ht="18" customHeight="1" x14ac:dyDescent="0.15">
      <c r="A21" s="6"/>
      <c r="B21" s="3"/>
      <c r="C21" s="3"/>
      <c r="D21" s="3"/>
      <c r="E21" s="3"/>
      <c r="F21" s="3"/>
    </row>
    <row r="22" spans="1:10" ht="18" customHeight="1" x14ac:dyDescent="0.15">
      <c r="A22" s="6" t="s">
        <v>22</v>
      </c>
      <c r="B22" s="3"/>
      <c r="C22" s="3"/>
      <c r="D22" s="3"/>
      <c r="E22" s="3"/>
      <c r="F22" s="3"/>
    </row>
    <row r="23" spans="1:10" ht="18" customHeight="1" x14ac:dyDescent="0.15">
      <c r="A23" s="6" t="s">
        <v>10</v>
      </c>
      <c r="B23" s="3">
        <v>1202640250</v>
      </c>
      <c r="C23" s="3">
        <v>113248419</v>
      </c>
      <c r="D23" s="3">
        <v>136215184</v>
      </c>
      <c r="E23" s="3"/>
      <c r="F23" s="3">
        <f>B23-D23-E23+C23</f>
        <v>1179673485</v>
      </c>
      <c r="J23" s="9"/>
    </row>
    <row r="24" spans="1:10" ht="18" customHeight="1" x14ac:dyDescent="0.15">
      <c r="A24" s="6" t="s">
        <v>11</v>
      </c>
      <c r="B24" s="3">
        <v>29345176</v>
      </c>
      <c r="C24" s="3">
        <v>7236522</v>
      </c>
      <c r="D24" s="3">
        <v>2301660</v>
      </c>
      <c r="E24" s="3"/>
      <c r="F24" s="3">
        <f t="shared" ref="F24:F25" si="2">B24-D24-E24+C24</f>
        <v>34280038</v>
      </c>
      <c r="J24" s="9"/>
    </row>
    <row r="25" spans="1:10" ht="18" customHeight="1" x14ac:dyDescent="0.15">
      <c r="A25" s="6" t="s">
        <v>13</v>
      </c>
      <c r="B25" s="3">
        <v>46213574</v>
      </c>
      <c r="C25" s="3">
        <v>12482737</v>
      </c>
      <c r="D25" s="3">
        <v>7326179</v>
      </c>
      <c r="E25" s="3"/>
      <c r="F25" s="3">
        <f t="shared" si="2"/>
        <v>51370132</v>
      </c>
      <c r="J25" s="9"/>
    </row>
    <row r="26" spans="1:10" ht="18" customHeight="1" x14ac:dyDescent="0.15">
      <c r="A26" s="6"/>
      <c r="B26" s="3"/>
      <c r="C26" s="3"/>
      <c r="D26" s="3"/>
      <c r="E26" s="3"/>
      <c r="F26" s="3"/>
    </row>
    <row r="27" spans="1:10" ht="18" customHeight="1" x14ac:dyDescent="0.15">
      <c r="A27" s="1" t="s">
        <v>9</v>
      </c>
      <c r="B27" s="3">
        <f>SUM(B8:B26)</f>
        <v>1464816667</v>
      </c>
      <c r="C27" s="3">
        <f>SUM(C8:C26)</f>
        <v>332605050</v>
      </c>
      <c r="D27" s="3">
        <f>SUM(D8:D26)</f>
        <v>330601853</v>
      </c>
      <c r="E27" s="3">
        <f>SUM(E8:E26)</f>
        <v>0</v>
      </c>
      <c r="F27" s="3">
        <f>SUM(F8:F26)</f>
        <v>1466819864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未収金の明細_全体会計</vt:lpstr>
      <vt:lpstr>長期延滞債権の明細_全体会計</vt:lpstr>
      <vt:lpstr>基金の明細 _全体会計</vt:lpstr>
      <vt:lpstr>引当金の明細_全体会計</vt:lpstr>
      <vt:lpstr>引当金の明細_全体会計!Print_Area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亮平</dc:creator>
  <cp:lastModifiedBy>和田 亮平</cp:lastModifiedBy>
  <dcterms:created xsi:type="dcterms:W3CDTF">2024-05-15T07:09:45Z</dcterms:created>
  <dcterms:modified xsi:type="dcterms:W3CDTF">2024-05-15T07:35:38Z</dcterms:modified>
</cp:coreProperties>
</file>