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12" activeTab="12"/>
  </bookViews>
  <sheets>
    <sheet name="有形固定資産の明細" sheetId="2" r:id="rId1"/>
    <sheet name="有形固定資産に係る行政目的別の明細" sheetId="3" r:id="rId2"/>
    <sheet name="未収金の明細_一般会計等" sheetId="4" r:id="rId3"/>
    <sheet name="補助金等の明細(R01)" sheetId="5" r:id="rId4"/>
    <sheet name="長期延滞債権の明細_一般会計等" sheetId="6" r:id="rId5"/>
    <sheet name="地方債等（利率別）の明細" sheetId="7" r:id="rId6"/>
    <sheet name="地方債等（返済期間別）の明細" sheetId="8" r:id="rId7"/>
    <sheet name="貸付金の明細" sheetId="9" r:id="rId8"/>
    <sheet name="財源情報の明細" sheetId="10" r:id="rId9"/>
    <sheet name="財源の明細_R02" sheetId="11" r:id="rId10"/>
    <sheet name="基金の明細 _全体会計" sheetId="12" r:id="rId11"/>
    <sheet name="引当金の明細_一般会計等" sheetId="13" r:id="rId12"/>
    <sheet name="投資及び出資金の明細" sheetId="14" r:id="rId13"/>
  </sheets>
  <definedNames>
    <definedName name="_xlnm._FilterDatabase" localSheetId="12" hidden="1">投資及び出資金の明細!$A$14:$L$30</definedName>
    <definedName name="_xlnm.Print_Area" localSheetId="9">財源の明細_R02!$A$1:$E$36</definedName>
    <definedName name="_xlnm.Print_Area" localSheetId="12">投資及び出資金の明細!$A:$K</definedName>
    <definedName name="_xlnm.Print_Titles" localSheetId="1">有形固定資産に係る行政目的別の明細!$1:$5</definedName>
    <definedName name="_xlnm.Print_Titles" localSheetId="0">有形固定資産の明細!$1:$5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4" l="1"/>
  <c r="K30" i="14"/>
  <c r="J30" i="14"/>
  <c r="G30" i="14"/>
  <c r="E30" i="14"/>
  <c r="H30" i="14" s="1"/>
  <c r="L30" i="14" s="1"/>
  <c r="K29" i="14"/>
  <c r="J29" i="14"/>
  <c r="H29" i="14"/>
  <c r="L29" i="14" s="1"/>
  <c r="G29" i="14"/>
  <c r="E29" i="14"/>
  <c r="K28" i="14"/>
  <c r="J28" i="14"/>
  <c r="G28" i="14"/>
  <c r="E28" i="14"/>
  <c r="H28" i="14" s="1"/>
  <c r="L28" i="14" s="1"/>
  <c r="J27" i="14"/>
  <c r="G27" i="14"/>
  <c r="E27" i="14"/>
  <c r="H27" i="14" s="1"/>
  <c r="L27" i="14" s="1"/>
  <c r="J26" i="14"/>
  <c r="H26" i="14"/>
  <c r="L26" i="14" s="1"/>
  <c r="G26" i="14"/>
  <c r="E26" i="14"/>
  <c r="K25" i="14"/>
  <c r="J25" i="14"/>
  <c r="G25" i="14"/>
  <c r="E25" i="14"/>
  <c r="H25" i="14" s="1"/>
  <c r="L25" i="14" s="1"/>
  <c r="K24" i="14"/>
  <c r="J24" i="14"/>
  <c r="H24" i="14"/>
  <c r="L24" i="14" s="1"/>
  <c r="G24" i="14"/>
  <c r="E24" i="14"/>
  <c r="K23" i="14"/>
  <c r="J23" i="14"/>
  <c r="G23" i="14"/>
  <c r="E23" i="14"/>
  <c r="H23" i="14" s="1"/>
  <c r="L23" i="14" s="1"/>
  <c r="J22" i="14"/>
  <c r="G22" i="14"/>
  <c r="E22" i="14"/>
  <c r="H22" i="14" s="1"/>
  <c r="L22" i="14" s="1"/>
  <c r="K21" i="14"/>
  <c r="J21" i="14"/>
  <c r="H21" i="14"/>
  <c r="L21" i="14" s="1"/>
  <c r="G21" i="14"/>
  <c r="E21" i="14"/>
  <c r="K20" i="14"/>
  <c r="J20" i="14"/>
  <c r="G20" i="14"/>
  <c r="E20" i="14"/>
  <c r="H20" i="14" s="1"/>
  <c r="L20" i="14" s="1"/>
  <c r="K19" i="14"/>
  <c r="J19" i="14"/>
  <c r="H19" i="14"/>
  <c r="L19" i="14" s="1"/>
  <c r="G19" i="14"/>
  <c r="E19" i="14"/>
  <c r="J18" i="14"/>
  <c r="F18" i="14"/>
  <c r="G18" i="14" s="1"/>
  <c r="E18" i="14"/>
  <c r="H18" i="14" s="1"/>
  <c r="L18" i="14" s="1"/>
  <c r="K17" i="14"/>
  <c r="J17" i="14"/>
  <c r="H17" i="14"/>
  <c r="L17" i="14" s="1"/>
  <c r="G17" i="14"/>
  <c r="E17" i="14"/>
  <c r="K16" i="14"/>
  <c r="J16" i="14"/>
  <c r="G16" i="14"/>
  <c r="E16" i="14"/>
  <c r="H16" i="14" s="1"/>
  <c r="L16" i="14" s="1"/>
  <c r="J15" i="14"/>
  <c r="J35" i="14" s="1"/>
  <c r="H15" i="14"/>
  <c r="L15" i="14" s="1"/>
  <c r="G15" i="14"/>
  <c r="E15" i="14"/>
  <c r="H8" i="14"/>
  <c r="E8" i="14"/>
  <c r="B8" i="14"/>
  <c r="B11" i="14" s="1"/>
  <c r="E13" i="13" l="1"/>
  <c r="D13" i="13"/>
  <c r="C13" i="13"/>
  <c r="B13" i="13"/>
  <c r="F11" i="13"/>
  <c r="F9" i="13"/>
  <c r="F7" i="13"/>
  <c r="F13" i="13" s="1"/>
  <c r="E27" i="12" l="1"/>
  <c r="D27" i="12"/>
  <c r="C27" i="12"/>
  <c r="F24" i="12"/>
  <c r="F23" i="12"/>
  <c r="F22" i="12"/>
  <c r="F21" i="12"/>
  <c r="B20" i="12"/>
  <c r="F20" i="12" s="1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B6" i="12"/>
  <c r="B27" i="12" s="1"/>
  <c r="F6" i="12" l="1"/>
  <c r="F27" i="12" s="1"/>
  <c r="E30" i="11" l="1"/>
  <c r="E33" i="11" s="1"/>
  <c r="E29" i="11"/>
  <c r="E28" i="11"/>
  <c r="E34" i="11" s="1"/>
  <c r="E6" i="11"/>
  <c r="E23" i="11" s="1"/>
  <c r="E35" i="11" s="1"/>
  <c r="D11" i="9" l="1"/>
  <c r="B9" i="9"/>
  <c r="B8" i="9"/>
  <c r="B7" i="9"/>
  <c r="B11" i="9" s="1"/>
  <c r="A5" i="8" l="1"/>
  <c r="A5" i="7" l="1"/>
  <c r="C20" i="6" l="1"/>
  <c r="C21" i="6" s="1"/>
  <c r="B20" i="6"/>
  <c r="B21" i="6" s="1"/>
  <c r="D22" i="5" l="1"/>
  <c r="D23" i="5" s="1"/>
  <c r="D9" i="5"/>
  <c r="C21" i="4" l="1"/>
  <c r="C22" i="4" s="1"/>
  <c r="B21" i="4"/>
  <c r="B22" i="4" s="1"/>
</calcChain>
</file>

<file path=xl/sharedStrings.xml><?xml version="1.0" encoding="utf-8"?>
<sst xmlns="http://schemas.openxmlformats.org/spreadsheetml/2006/main" count="468" uniqueCount="227">
  <si>
    <t>有形固定資産の明細</t>
  </si>
  <si>
    <t>自治体名：長泉町</t>
  </si>
  <si>
    <t>年度：令和2年度</t>
  </si>
  <si>
    <t>会計：一般会計等</t>
  </si>
  <si>
    <t>（単位：円）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</si>
  <si>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</si>
  <si>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</si>
  <si>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</si>
  <si>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</si>
  <si>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</si>
  <si>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</si>
  <si>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</si>
  <si>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</si>
  <si>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</si>
  <si>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</si>
  <si>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-</t>
  </si>
  <si>
    <t>　立木竹</t>
  </si>
  <si>
    <t>　建物</t>
  </si>
  <si>
    <t>　工作物</t>
  </si>
  <si>
    <t>　船舶</t>
  </si>
  <si>
    <t>　浮標等</t>
  </si>
  <si>
    <t>　航空機</t>
  </si>
  <si>
    <t>　その他</t>
  </si>
  <si>
    <t>　建設仮勘定</t>
  </si>
  <si>
    <t>インフラ資産</t>
  </si>
  <si>
    <t>物品</t>
  </si>
  <si>
    <t>合計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</si>
  <si>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</si>
  <si>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</si>
  <si>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</si>
  <si>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</si>
  <si>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</si>
  <si>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</si>
  <si>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</si>
  <si>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</si>
  <si>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未収金の明細</t>
  </si>
  <si>
    <t>年度：令和２年度</t>
    <rPh sb="3" eb="5">
      <t>レイワ</t>
    </rPh>
    <phoneticPr fontId="3"/>
  </si>
  <si>
    <t>(単位：円)</t>
    <rPh sb="4" eb="5">
      <t>エン</t>
    </rPh>
    <phoneticPr fontId="3"/>
  </si>
  <si>
    <t>相手先名または種別</t>
  </si>
  <si>
    <t>貸借対照表計上額</t>
  </si>
  <si>
    <t>徴収不能引当金計上額</t>
  </si>
  <si>
    <t>【貸付金】</t>
  </si>
  <si>
    <t>小計</t>
  </si>
  <si>
    <t>【未収金】</t>
  </si>
  <si>
    <t>町民税_個人</t>
    <rPh sb="0" eb="2">
      <t>チョウミン</t>
    </rPh>
    <rPh sb="2" eb="3">
      <t>ゼイ</t>
    </rPh>
    <rPh sb="4" eb="6">
      <t>コジン</t>
    </rPh>
    <phoneticPr fontId="7"/>
  </si>
  <si>
    <t>町民税_法人</t>
    <rPh sb="0" eb="2">
      <t>チョウミン</t>
    </rPh>
    <rPh sb="2" eb="3">
      <t>ゼイ</t>
    </rPh>
    <rPh sb="4" eb="6">
      <t>ホウジン</t>
    </rPh>
    <phoneticPr fontId="7"/>
  </si>
  <si>
    <t>固定資産税</t>
    <rPh sb="0" eb="2">
      <t>コテイ</t>
    </rPh>
    <rPh sb="2" eb="4">
      <t>シサン</t>
    </rPh>
    <rPh sb="4" eb="5">
      <t>ゼイ</t>
    </rPh>
    <phoneticPr fontId="7"/>
  </si>
  <si>
    <t>軽自動車税</t>
    <rPh sb="0" eb="4">
      <t>ケイジドウシャ</t>
    </rPh>
    <rPh sb="4" eb="5">
      <t>ゼイ</t>
    </rPh>
    <phoneticPr fontId="7"/>
  </si>
  <si>
    <t>入湯税</t>
    <rPh sb="0" eb="2">
      <t>ニュウトウ</t>
    </rPh>
    <rPh sb="2" eb="3">
      <t>ゼイ</t>
    </rPh>
    <phoneticPr fontId="3"/>
  </si>
  <si>
    <t>都市計画税</t>
    <rPh sb="0" eb="2">
      <t>トシ</t>
    </rPh>
    <rPh sb="2" eb="4">
      <t>ケイカク</t>
    </rPh>
    <rPh sb="4" eb="5">
      <t>ゼイ</t>
    </rPh>
    <phoneticPr fontId="7"/>
  </si>
  <si>
    <t>民生費負担金</t>
    <rPh sb="0" eb="2">
      <t>ミンセイ</t>
    </rPh>
    <rPh sb="2" eb="3">
      <t>ヒ</t>
    </rPh>
    <rPh sb="3" eb="6">
      <t>フタンキン</t>
    </rPh>
    <phoneticPr fontId="7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</si>
  <si>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</si>
  <si>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雑入</t>
    <rPh sb="0" eb="2">
      <t>ザツニュウ</t>
    </rPh>
    <phoneticPr fontId="3"/>
  </si>
  <si>
    <t>補助金等の明細</t>
  </si>
  <si>
    <t>年度：令和元年度</t>
    <rPh sb="3" eb="5">
      <t>レイワ</t>
    </rPh>
    <rPh sb="5" eb="6">
      <t>ゲン</t>
    </rPh>
    <rPh sb="6" eb="8">
      <t>ネンド</t>
    </rPh>
    <phoneticPr fontId="3"/>
  </si>
  <si>
    <t>名称</t>
  </si>
  <si>
    <t>相手先</t>
  </si>
  <si>
    <t>金額</t>
  </si>
  <si>
    <t>支出目的</t>
  </si>
  <si>
    <t>他団体への公共施設等整備補助金等_x000D_
(所有外資産分)</t>
  </si>
  <si>
    <t>都市計画道路に係る市町負担金　沼津三島線</t>
    <rPh sb="15" eb="17">
      <t>ヌマヅ</t>
    </rPh>
    <rPh sb="17" eb="19">
      <t>ミシマ</t>
    </rPh>
    <rPh sb="19" eb="20">
      <t>セン</t>
    </rPh>
    <phoneticPr fontId="3"/>
  </si>
  <si>
    <t>インフラ</t>
  </si>
  <si>
    <t>都市計画道路に係る市町負担金　池田柊線他</t>
    <rPh sb="15" eb="17">
      <t>イケダ</t>
    </rPh>
    <rPh sb="17" eb="18">
      <t>ヒイラギ</t>
    </rPh>
    <rPh sb="18" eb="19">
      <t>セン</t>
    </rPh>
    <rPh sb="19" eb="20">
      <t>ホカ</t>
    </rPh>
    <phoneticPr fontId="3"/>
  </si>
  <si>
    <t>計</t>
  </si>
  <si>
    <t>その他の補助金等</t>
  </si>
  <si>
    <t>長泉町社会福祉協議会補助金</t>
  </si>
  <si>
    <t>社会福祉協議会</t>
    <rPh sb="0" eb="2">
      <t>シャカイ</t>
    </rPh>
    <rPh sb="2" eb="4">
      <t>フクシ</t>
    </rPh>
    <rPh sb="4" eb="7">
      <t>キョウギカイ</t>
    </rPh>
    <phoneticPr fontId="3"/>
  </si>
  <si>
    <t>福祉</t>
    <rPh sb="0" eb="2">
      <t>フクシ</t>
    </rPh>
    <phoneticPr fontId="3"/>
  </si>
  <si>
    <t>長泉町民間保育所等運営費補助金</t>
  </si>
  <si>
    <t>民間保育所</t>
    <rPh sb="0" eb="2">
      <t>ミンカン</t>
    </rPh>
    <rPh sb="2" eb="4">
      <t>ホイク</t>
    </rPh>
    <rPh sb="4" eb="5">
      <t>ショ</t>
    </rPh>
    <phoneticPr fontId="3"/>
  </si>
  <si>
    <t>長泉町不妊治療費助成金</t>
  </si>
  <si>
    <t>個人</t>
    <rPh sb="0" eb="2">
      <t>コジン</t>
    </rPh>
    <phoneticPr fontId="3"/>
  </si>
  <si>
    <t>保健衛生</t>
    <rPh sb="0" eb="2">
      <t>ホケン</t>
    </rPh>
    <rPh sb="2" eb="4">
      <t>エイセイ</t>
    </rPh>
    <phoneticPr fontId="3"/>
  </si>
  <si>
    <t>裾野市長泉町衛生施設分担金（保健衛生費）</t>
  </si>
  <si>
    <t>衛生施設組合</t>
    <rPh sb="0" eb="2">
      <t>エイセイ</t>
    </rPh>
    <rPh sb="2" eb="4">
      <t>シセツ</t>
    </rPh>
    <rPh sb="4" eb="6">
      <t>クミアイ</t>
    </rPh>
    <phoneticPr fontId="3"/>
  </si>
  <si>
    <t>環境衛生</t>
    <rPh sb="0" eb="2">
      <t>カンキョウ</t>
    </rPh>
    <rPh sb="2" eb="4">
      <t>エイセイ</t>
    </rPh>
    <phoneticPr fontId="3"/>
  </si>
  <si>
    <t>裾野市長泉町衛生施設分担金（し尿処理費）</t>
  </si>
  <si>
    <t>小規模保育事業施設整備費等補助金</t>
    <phoneticPr fontId="3"/>
  </si>
  <si>
    <t>各保育所</t>
    <rPh sb="0" eb="3">
      <t>カクホイク</t>
    </rPh>
    <rPh sb="3" eb="4">
      <t>ショ</t>
    </rPh>
    <phoneticPr fontId="3"/>
  </si>
  <si>
    <t>コミュニティ施設整備事業</t>
  </si>
  <si>
    <t>各コミュニティ</t>
    <rPh sb="0" eb="1">
      <t>カク</t>
    </rPh>
    <phoneticPr fontId="3"/>
  </si>
  <si>
    <t>総務</t>
    <rPh sb="0" eb="2">
      <t>ソウム</t>
    </rPh>
    <phoneticPr fontId="3"/>
  </si>
  <si>
    <t>富士山南東消防組合負担金</t>
  </si>
  <si>
    <t>消防組合</t>
    <rPh sb="0" eb="2">
      <t>ショウボウ</t>
    </rPh>
    <rPh sb="2" eb="4">
      <t>クミアイ</t>
    </rPh>
    <phoneticPr fontId="3"/>
  </si>
  <si>
    <t>消防</t>
    <rPh sb="0" eb="2">
      <t>ショウボウ</t>
    </rPh>
    <phoneticPr fontId="3"/>
  </si>
  <si>
    <t>私立幼稚園就園奨励費補助金</t>
  </si>
  <si>
    <t>私立幼稚園</t>
    <rPh sb="0" eb="2">
      <t>シリツ</t>
    </rPh>
    <rPh sb="2" eb="5">
      <t>ヨウチエン</t>
    </rPh>
    <phoneticPr fontId="3"/>
  </si>
  <si>
    <t>教育</t>
    <rPh sb="0" eb="2">
      <t>キョウイク</t>
    </rPh>
    <phoneticPr fontId="3"/>
  </si>
  <si>
    <t>東野Ⅱ橋外１橋橋梁補修工事に関する負担金</t>
    <rPh sb="17" eb="20">
      <t>フタンキン</t>
    </rPh>
    <phoneticPr fontId="3"/>
  </si>
  <si>
    <t>日本高速</t>
    <rPh sb="0" eb="2">
      <t>ニホン</t>
    </rPh>
    <rPh sb="2" eb="4">
      <t>コウソク</t>
    </rPh>
    <phoneticPr fontId="3"/>
  </si>
  <si>
    <t>インフラ</t>
    <phoneticPr fontId="3"/>
  </si>
  <si>
    <t>その他</t>
    <rPh sb="2" eb="3">
      <t>タ</t>
    </rPh>
    <phoneticPr fontId="3"/>
  </si>
  <si>
    <t>長期延滞債権の明細</t>
  </si>
  <si>
    <t>入湯税</t>
    <rPh sb="0" eb="2">
      <t>ニュウトウ</t>
    </rPh>
    <rPh sb="2" eb="3">
      <t>ゼイ</t>
    </rPh>
    <phoneticPr fontId="7"/>
  </si>
  <si>
    <t>手数料</t>
    <rPh sb="0" eb="3">
      <t>テスウリョウ</t>
    </rPh>
    <phoneticPr fontId="3"/>
  </si>
  <si>
    <t>地方債等（利率別）の明細</t>
  </si>
  <si>
    <t>（単位：千円）</t>
    <rPh sb="4" eb="5">
      <t>セン</t>
    </rPh>
    <phoneticPr fontId="3"/>
  </si>
  <si>
    <t>地方債等残高</t>
  </si>
  <si>
    <t>1.5％以下</t>
  </si>
  <si>
    <t>1.5％超_x000D_
2.0％以下</t>
  </si>
  <si>
    <t>2.0％超_x000D_
2.5％以下</t>
  </si>
  <si>
    <t>2.5％超_x000D_
3.0％以下</t>
  </si>
  <si>
    <t>3.0％超_x000D_
3.5％以下</t>
  </si>
  <si>
    <t>3.5％超_x000D_
4.0％以下</t>
  </si>
  <si>
    <t>4.0％超</t>
  </si>
  <si>
    <t>（参考）_x000D_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</si>
  <si>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</si>
  <si>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</si>
  <si>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</si>
  <si>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</si>
  <si>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</si>
  <si>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</si>
  <si>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</si>
  <si>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</si>
  <si>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</si>
  <si>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</si>
  <si>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貸付金の明細</t>
  </si>
  <si>
    <t>長期貸付金</t>
  </si>
  <si>
    <t>短期貸付金</t>
  </si>
  <si>
    <t>(参考)_x000D_
貸付金計</t>
  </si>
  <si>
    <t>徴収不能引当金_x000D_
計上額</t>
  </si>
  <si>
    <t>勤労者住宅建設資金貸付金</t>
    <rPh sb="0" eb="3">
      <t>キンロウシャ</t>
    </rPh>
    <rPh sb="3" eb="5">
      <t>ジュウタク</t>
    </rPh>
    <rPh sb="5" eb="7">
      <t>ケンセツ</t>
    </rPh>
    <rPh sb="7" eb="9">
      <t>シキン</t>
    </rPh>
    <rPh sb="9" eb="11">
      <t>カシツケ</t>
    </rPh>
    <rPh sb="11" eb="12">
      <t>キン</t>
    </rPh>
    <phoneticPr fontId="10"/>
  </si>
  <si>
    <t>勤労者教育資金貸付金</t>
    <rPh sb="0" eb="3">
      <t>キンロウシャ</t>
    </rPh>
    <rPh sb="3" eb="5">
      <t>キョウイク</t>
    </rPh>
    <rPh sb="5" eb="7">
      <t>シキン</t>
    </rPh>
    <rPh sb="7" eb="9">
      <t>カシツケ</t>
    </rPh>
    <rPh sb="9" eb="10">
      <t>キン</t>
    </rPh>
    <phoneticPr fontId="10"/>
  </si>
  <si>
    <t>長泉町商工会経営支援資金貸付金</t>
    <rPh sb="0" eb="2">
      <t>ナガイズミ</t>
    </rPh>
    <rPh sb="2" eb="3">
      <t>マチ</t>
    </rPh>
    <rPh sb="3" eb="6">
      <t>ショウコウカイ</t>
    </rPh>
    <rPh sb="6" eb="8">
      <t>ケイエイ</t>
    </rPh>
    <rPh sb="8" eb="10">
      <t>シエン</t>
    </rPh>
    <rPh sb="10" eb="12">
      <t>シキン</t>
    </rPh>
    <rPh sb="12" eb="14">
      <t>カシツケ</t>
    </rPh>
    <rPh sb="14" eb="15">
      <t>キン</t>
    </rPh>
    <phoneticPr fontId="10"/>
  </si>
  <si>
    <t>財源情報の明細</t>
  </si>
  <si>
    <t>内訳</t>
  </si>
  <si>
    <t>国県等補助金</t>
  </si>
  <si>
    <t>地方債等</t>
  </si>
  <si>
    <t>税収等</t>
  </si>
  <si>
    <t>その他</t>
  </si>
  <si>
    <t>純行政コスト</t>
  </si>
  <si>
    <t>有形固定資産等の増加</t>
  </si>
  <si>
    <t>貸付金・基金等の増加</t>
  </si>
  <si>
    <t>財源の明細</t>
  </si>
  <si>
    <t>年度：令和２年度</t>
    <rPh sb="3" eb="5">
      <t>レイワ</t>
    </rPh>
    <rPh sb="6" eb="8">
      <t>ネンド</t>
    </rPh>
    <rPh sb="7" eb="8">
      <t>ド</t>
    </rPh>
    <phoneticPr fontId="3"/>
  </si>
  <si>
    <t>会計</t>
  </si>
  <si>
    <t>財源の内容</t>
  </si>
  <si>
    <t>一般会計</t>
  </si>
  <si>
    <t>町税</t>
    <rPh sb="0" eb="1">
      <t>マチ</t>
    </rPh>
    <rPh sb="1" eb="2">
      <t>ゼイ</t>
    </rPh>
    <phoneticPr fontId="3"/>
  </si>
  <si>
    <t>地方譲与税</t>
    <rPh sb="0" eb="2">
      <t>チホウ</t>
    </rPh>
    <rPh sb="2" eb="4">
      <t>ジョウヨ</t>
    </rPh>
    <rPh sb="4" eb="5">
      <t>ゼイ</t>
    </rPh>
    <phoneticPr fontId="3"/>
  </si>
  <si>
    <t>利子割交付金</t>
    <rPh sb="0" eb="2">
      <t>リシ</t>
    </rPh>
    <rPh sb="2" eb="3">
      <t>ワリ</t>
    </rPh>
    <rPh sb="3" eb="6">
      <t>コウフキン</t>
    </rPh>
    <phoneticPr fontId="3"/>
  </si>
  <si>
    <t>配当割交付金</t>
    <rPh sb="0" eb="6">
      <t>ハイトウワリコウフキン</t>
    </rPh>
    <phoneticPr fontId="3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</si>
  <si>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3"/>
  </si>
  <si>
    <t>法人事業税交付金</t>
    <rPh sb="0" eb="2">
      <t>ホウジン</t>
    </rPh>
    <rPh sb="2" eb="5">
      <t>ジギョウゼイ</t>
    </rPh>
    <rPh sb="5" eb="8">
      <t>コウフキン</t>
    </rPh>
    <phoneticPr fontId="3"/>
  </si>
  <si>
    <t>地方消費税交付金</t>
    <rPh sb="0" eb="2">
      <t>チホウ</t>
    </rPh>
    <rPh sb="2" eb="5">
      <t>ショウヒゼイ</t>
    </rPh>
    <rPh sb="5" eb="8">
      <t>コウフキン</t>
    </rPh>
    <phoneticPr fontId="3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</si>
  <si>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3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</si>
  <si>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3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</si>
  <si>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3"/>
  </si>
  <si>
    <t>地方特例交付金</t>
    <rPh sb="0" eb="2">
      <t>チホウ</t>
    </rPh>
    <rPh sb="2" eb="4">
      <t>トクレイ</t>
    </rPh>
    <rPh sb="4" eb="7">
      <t>コウフキン</t>
    </rPh>
    <phoneticPr fontId="3"/>
  </si>
  <si>
    <t>地方交付税</t>
    <rPh sb="0" eb="2">
      <t>チホウ</t>
    </rPh>
    <rPh sb="2" eb="5">
      <t>コウフゼイ</t>
    </rPh>
    <phoneticPr fontId="3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</si>
  <si>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</si>
  <si>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</si>
  <si>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寄附金</t>
    <rPh sb="0" eb="3">
      <t>キフキン</t>
    </rPh>
    <phoneticPr fontId="3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</si>
  <si>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3"/>
  </si>
  <si>
    <t>資本的_x000D_
補助金</t>
  </si>
  <si>
    <t>国庫支出金</t>
    <rPh sb="0" eb="2">
      <t>コッコ</t>
    </rPh>
    <rPh sb="2" eb="5">
      <t>シシュツキン</t>
    </rPh>
    <phoneticPr fontId="3"/>
  </si>
  <si>
    <t>県支出金</t>
    <rPh sb="0" eb="1">
      <t>ケン</t>
    </rPh>
    <rPh sb="1" eb="4">
      <t>シシュツキン</t>
    </rPh>
    <phoneticPr fontId="3"/>
  </si>
  <si>
    <t>経常的_x000D_
補助金</t>
  </si>
  <si>
    <t>基金の明細</t>
  </si>
  <si>
    <t>種類</t>
  </si>
  <si>
    <t>現金預金</t>
  </si>
  <si>
    <t>有価証券</t>
  </si>
  <si>
    <t>土地</t>
  </si>
  <si>
    <t>合計_x000D_
(貸借対照表計上額)</t>
  </si>
  <si>
    <t>(参考)財産に関する_x000D_
調書記載額(千円)</t>
    <rPh sb="18" eb="20">
      <t>センエン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</si>
  <si>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14"/>
  </si>
  <si>
    <t>減債基金</t>
    <rPh sb="0" eb="2">
      <t>ゲンサイ</t>
    </rPh>
    <rPh sb="2" eb="4">
      <t>キキン</t>
    </rPh>
    <phoneticPr fontId="14"/>
  </si>
  <si>
    <t>美術品購入基金</t>
    <rPh sb="0" eb="2">
      <t>ビジュツ</t>
    </rPh>
    <rPh sb="2" eb="3">
      <t>ヒン</t>
    </rPh>
    <rPh sb="3" eb="5">
      <t>コウニュウ</t>
    </rPh>
    <rPh sb="5" eb="7">
      <t>キキン</t>
    </rPh>
    <phoneticPr fontId="7"/>
  </si>
  <si>
    <t>国際交流基金</t>
    <rPh sb="0" eb="2">
      <t>コクサイ</t>
    </rPh>
    <rPh sb="2" eb="4">
      <t>コウリュウ</t>
    </rPh>
    <rPh sb="4" eb="6">
      <t>キキン</t>
    </rPh>
    <phoneticPr fontId="7"/>
  </si>
  <si>
    <t>地域福祉基金</t>
    <rPh sb="0" eb="2">
      <t>チイキ</t>
    </rPh>
    <rPh sb="2" eb="4">
      <t>フクシ</t>
    </rPh>
    <rPh sb="4" eb="6">
      <t>キキン</t>
    </rPh>
    <phoneticPr fontId="7"/>
  </si>
  <si>
    <t>衛生施設建設基金</t>
    <rPh sb="0" eb="2">
      <t>エイセイ</t>
    </rPh>
    <rPh sb="2" eb="4">
      <t>シセツ</t>
    </rPh>
    <rPh sb="4" eb="6">
      <t>ケンセツ</t>
    </rPh>
    <rPh sb="6" eb="8">
      <t>キキン</t>
    </rPh>
    <phoneticPr fontId="7"/>
  </si>
  <si>
    <t>ふるさと水と土基金</t>
    <rPh sb="4" eb="5">
      <t>ミズ</t>
    </rPh>
    <rPh sb="6" eb="7">
      <t>ツチ</t>
    </rPh>
    <rPh sb="7" eb="9">
      <t>キキン</t>
    </rPh>
    <phoneticPr fontId="7"/>
  </si>
  <si>
    <t>町営住宅修繕基金</t>
    <rPh sb="0" eb="2">
      <t>チョウエイ</t>
    </rPh>
    <rPh sb="2" eb="4">
      <t>ジュウタク</t>
    </rPh>
    <rPh sb="4" eb="6">
      <t>シュウゼン</t>
    </rPh>
    <rPh sb="6" eb="8">
      <t>キキン</t>
    </rPh>
    <phoneticPr fontId="7"/>
  </si>
  <si>
    <t>育英資金給付基金</t>
    <rPh sb="0" eb="2">
      <t>イクエイ</t>
    </rPh>
    <rPh sb="2" eb="4">
      <t>シキン</t>
    </rPh>
    <rPh sb="4" eb="6">
      <t>キュウフ</t>
    </rPh>
    <rPh sb="6" eb="8">
      <t>キキン</t>
    </rPh>
    <phoneticPr fontId="7"/>
  </si>
  <si>
    <t>スポーツ施設整備基金</t>
    <rPh sb="4" eb="6">
      <t>シセツ</t>
    </rPh>
    <rPh sb="6" eb="8">
      <t>セイビ</t>
    </rPh>
    <rPh sb="8" eb="10">
      <t>キキン</t>
    </rPh>
    <phoneticPr fontId="7"/>
  </si>
  <si>
    <t>収入印紙等購買基金</t>
    <rPh sb="0" eb="2">
      <t>シュウニュウ</t>
    </rPh>
    <rPh sb="2" eb="4">
      <t>インシ</t>
    </rPh>
    <rPh sb="4" eb="5">
      <t>トウ</t>
    </rPh>
    <rPh sb="5" eb="7">
      <t>コウバイ</t>
    </rPh>
    <rPh sb="7" eb="9">
      <t>キキン</t>
    </rPh>
    <phoneticPr fontId="7"/>
  </si>
  <si>
    <t>公共施設長寿命化基金</t>
    <rPh sb="0" eb="2">
      <t>コウキョウ</t>
    </rPh>
    <rPh sb="2" eb="4">
      <t>シセツ</t>
    </rPh>
    <rPh sb="4" eb="5">
      <t>チョウ</t>
    </rPh>
    <rPh sb="5" eb="8">
      <t>ジュミョウカ</t>
    </rPh>
    <rPh sb="8" eb="10">
      <t>キキン</t>
    </rPh>
    <phoneticPr fontId="7"/>
  </si>
  <si>
    <t>ふるさと応援基金</t>
    <rPh sb="4" eb="6">
      <t>オウエン</t>
    </rPh>
    <rPh sb="6" eb="8">
      <t>キキン</t>
    </rPh>
    <phoneticPr fontId="3"/>
  </si>
  <si>
    <t>森林環境譲与税</t>
    <rPh sb="0" eb="4">
      <t>シンリンカンキョウ</t>
    </rPh>
    <rPh sb="4" eb="7">
      <t>ジョウヨゼイ</t>
    </rPh>
    <phoneticPr fontId="3"/>
  </si>
  <si>
    <t>土地開発基金</t>
    <rPh sb="0" eb="2">
      <t>トチ</t>
    </rPh>
    <rPh sb="2" eb="4">
      <t>カイハツ</t>
    </rPh>
    <rPh sb="4" eb="6">
      <t>キキン</t>
    </rPh>
    <phoneticPr fontId="14"/>
  </si>
  <si>
    <t>国民健康保険事業基金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キキン</t>
    </rPh>
    <phoneticPr fontId="7"/>
  </si>
  <si>
    <t>国民健康保険高額医療費資金貸付金</t>
    <rPh sb="0" eb="2">
      <t>コクミン</t>
    </rPh>
    <rPh sb="2" eb="4">
      <t>ケンコウ</t>
    </rPh>
    <rPh sb="4" eb="6">
      <t>ホケン</t>
    </rPh>
    <rPh sb="6" eb="8">
      <t>コウガク</t>
    </rPh>
    <rPh sb="8" eb="11">
      <t>イリョウヒ</t>
    </rPh>
    <rPh sb="11" eb="13">
      <t>シキン</t>
    </rPh>
    <rPh sb="13" eb="15">
      <t>カシツケ</t>
    </rPh>
    <rPh sb="15" eb="16">
      <t>キン</t>
    </rPh>
    <phoneticPr fontId="7"/>
  </si>
  <si>
    <t>国民健康保険出産費資金貸付金</t>
    <rPh sb="0" eb="2">
      <t>コクミン</t>
    </rPh>
    <rPh sb="2" eb="4">
      <t>ケンコウ</t>
    </rPh>
    <rPh sb="4" eb="6">
      <t>ホケン</t>
    </rPh>
    <rPh sb="6" eb="8">
      <t>シュッサン</t>
    </rPh>
    <rPh sb="8" eb="9">
      <t>ヒ</t>
    </rPh>
    <rPh sb="9" eb="11">
      <t>シキン</t>
    </rPh>
    <rPh sb="11" eb="13">
      <t>カシツケ</t>
    </rPh>
    <rPh sb="13" eb="14">
      <t>キン</t>
    </rPh>
    <phoneticPr fontId="7"/>
  </si>
  <si>
    <t>介護保険保険給付等支払準備基金</t>
    <rPh sb="0" eb="2">
      <t>カイゴ</t>
    </rPh>
    <rPh sb="2" eb="4">
      <t>ホケン</t>
    </rPh>
    <rPh sb="4" eb="6">
      <t>ホケン</t>
    </rPh>
    <rPh sb="6" eb="8">
      <t>キュウフ</t>
    </rPh>
    <rPh sb="8" eb="9">
      <t>トウ</t>
    </rPh>
    <rPh sb="9" eb="11">
      <t>シハライ</t>
    </rPh>
    <rPh sb="11" eb="13">
      <t>ジュンビ</t>
    </rPh>
    <rPh sb="13" eb="15">
      <t>キキン</t>
    </rPh>
    <phoneticPr fontId="7"/>
  </si>
  <si>
    <t>引当金の明細</t>
  </si>
  <si>
    <t>会計：一般会計等</t>
    <rPh sb="0" eb="2">
      <t>カイケイ</t>
    </rPh>
    <rPh sb="3" eb="8">
      <t>イッパンカイケイトウ</t>
    </rPh>
    <phoneticPr fontId="3"/>
  </si>
  <si>
    <t>前年度末残高</t>
  </si>
  <si>
    <t>本年度増加額</t>
  </si>
  <si>
    <t>本年度減少額</t>
  </si>
  <si>
    <t>本年度末残高</t>
  </si>
  <si>
    <t>目的使用</t>
  </si>
  <si>
    <t>一般会計等　徴収不能引当金</t>
    <rPh sb="6" eb="8">
      <t>チョウシュウ</t>
    </rPh>
    <rPh sb="8" eb="10">
      <t>フノウ</t>
    </rPh>
    <rPh sb="10" eb="12">
      <t>ヒキアテ</t>
    </rPh>
    <rPh sb="12" eb="13">
      <t>キン</t>
    </rPh>
    <phoneticPr fontId="3"/>
  </si>
  <si>
    <t>一般会計等　賞与等引当金</t>
    <rPh sb="6" eb="8">
      <t>ショウヨ</t>
    </rPh>
    <rPh sb="8" eb="9">
      <t>トウ</t>
    </rPh>
    <rPh sb="9" eb="11">
      <t>ヒキアテ</t>
    </rPh>
    <rPh sb="11" eb="12">
      <t>キン</t>
    </rPh>
    <phoneticPr fontId="3"/>
  </si>
  <si>
    <t>一般会計等　退職手当引当金</t>
    <rPh sb="6" eb="8">
      <t>タイショク</t>
    </rPh>
    <rPh sb="8" eb="10">
      <t>テアテ</t>
    </rPh>
    <rPh sb="10" eb="12">
      <t>ヒキアテ</t>
    </rPh>
    <rPh sb="12" eb="13">
      <t>キン</t>
    </rPh>
    <phoneticPr fontId="3"/>
  </si>
  <si>
    <t>投資及び出資金の明細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</si>
  <si>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</si>
  <si>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</si>
  <si>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</si>
  <si>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</si>
  <si>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</si>
  <si>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</si>
  <si>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</si>
  <si>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</si>
  <si>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</si>
  <si>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</si>
  <si>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(参考)財産に関する_x000D_
調書記載額</t>
  </si>
  <si>
    <t>水道事業会計</t>
    <rPh sb="0" eb="2">
      <t>スイドウ</t>
    </rPh>
    <rPh sb="2" eb="4">
      <t>ジギョウ</t>
    </rPh>
    <rPh sb="4" eb="6">
      <t>カイケイ</t>
    </rPh>
    <phoneticPr fontId="16"/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</si>
  <si>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</si>
  <si>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</si>
  <si>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</si>
  <si>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</si>
  <si>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愛鷹山林組合</t>
    <rPh sb="0" eb="1">
      <t>アイ</t>
    </rPh>
    <rPh sb="1" eb="2">
      <t>タカ</t>
    </rPh>
    <rPh sb="2" eb="4">
      <t>サンリン</t>
    </rPh>
    <rPh sb="4" eb="6">
      <t>クミアイ</t>
    </rPh>
    <phoneticPr fontId="16"/>
  </si>
  <si>
    <t>静岡県農業信用基金協会</t>
    <rPh sb="0" eb="3">
      <t>シズオカケン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16"/>
  </si>
  <si>
    <t>静岡県信用保証協会</t>
    <rPh sb="0" eb="3">
      <t>シズオカケン</t>
    </rPh>
    <rPh sb="3" eb="5">
      <t>シンヨウ</t>
    </rPh>
    <rPh sb="5" eb="7">
      <t>ホショウ</t>
    </rPh>
    <rPh sb="7" eb="9">
      <t>キョウカイ</t>
    </rPh>
    <phoneticPr fontId="16"/>
  </si>
  <si>
    <t>静岡家畜畜産物衛生指導協会</t>
    <rPh sb="0" eb="2">
      <t>シズオカ</t>
    </rPh>
    <rPh sb="2" eb="4">
      <t>カチク</t>
    </rPh>
    <rPh sb="4" eb="7">
      <t>チクサンブツ</t>
    </rPh>
    <rPh sb="7" eb="9">
      <t>エイセイ</t>
    </rPh>
    <rPh sb="9" eb="11">
      <t>シドウ</t>
    </rPh>
    <rPh sb="11" eb="13">
      <t>キョウカイ</t>
    </rPh>
    <phoneticPr fontId="16"/>
  </si>
  <si>
    <t>静岡県勤労者信用基金協会</t>
    <rPh sb="0" eb="3">
      <t>シズオカケン</t>
    </rPh>
    <rPh sb="3" eb="6">
      <t>キンロウシャ</t>
    </rPh>
    <rPh sb="6" eb="8">
      <t>シンヨウ</t>
    </rPh>
    <rPh sb="8" eb="10">
      <t>キキン</t>
    </rPh>
    <rPh sb="10" eb="12">
      <t>キョウカイ</t>
    </rPh>
    <phoneticPr fontId="16"/>
  </si>
  <si>
    <t>静岡県グリーンバンク</t>
    <rPh sb="0" eb="3">
      <t>シズオカケン</t>
    </rPh>
    <phoneticPr fontId="16"/>
  </si>
  <si>
    <t>静岡県文化財団</t>
    <rPh sb="0" eb="3">
      <t>シズオカケン</t>
    </rPh>
    <rPh sb="3" eb="5">
      <t>ブンカ</t>
    </rPh>
    <rPh sb="5" eb="7">
      <t>ザイダン</t>
    </rPh>
    <phoneticPr fontId="16"/>
  </si>
  <si>
    <t>静岡県死亡獣畜処理基盤強化基金</t>
    <rPh sb="0" eb="3">
      <t>シズオカケン</t>
    </rPh>
    <rPh sb="3" eb="5">
      <t>シボウ</t>
    </rPh>
    <rPh sb="5" eb="6">
      <t>ケモノ</t>
    </rPh>
    <rPh sb="6" eb="7">
      <t>チク</t>
    </rPh>
    <rPh sb="7" eb="9">
      <t>ショリ</t>
    </rPh>
    <rPh sb="9" eb="11">
      <t>キバン</t>
    </rPh>
    <rPh sb="11" eb="13">
      <t>キョウカ</t>
    </rPh>
    <rPh sb="13" eb="15">
      <t>キキン</t>
    </rPh>
    <phoneticPr fontId="16"/>
  </si>
  <si>
    <t>静岡県暴力追放運動推進センター</t>
    <rPh sb="0" eb="3">
      <t>シズオカケン</t>
    </rPh>
    <rPh sb="3" eb="5">
      <t>ボウリョク</t>
    </rPh>
    <rPh sb="5" eb="7">
      <t>ツイホウ</t>
    </rPh>
    <rPh sb="7" eb="9">
      <t>ウンドウ</t>
    </rPh>
    <rPh sb="9" eb="11">
      <t>スイシン</t>
    </rPh>
    <phoneticPr fontId="16"/>
  </si>
  <si>
    <t>静岡県腎臓バンク</t>
    <rPh sb="0" eb="3">
      <t>シズオカケン</t>
    </rPh>
    <rPh sb="3" eb="5">
      <t>ジンゾウ</t>
    </rPh>
    <phoneticPr fontId="16"/>
  </si>
  <si>
    <t>しずおか健康長寿財団</t>
    <rPh sb="4" eb="6">
      <t>ケンコウ</t>
    </rPh>
    <rPh sb="6" eb="8">
      <t>チョウジュ</t>
    </rPh>
    <rPh sb="8" eb="10">
      <t>ザイダン</t>
    </rPh>
    <phoneticPr fontId="16"/>
  </si>
  <si>
    <t>静岡県山林協会</t>
    <rPh sb="0" eb="3">
      <t>シズオカケン</t>
    </rPh>
    <rPh sb="3" eb="5">
      <t>サンリン</t>
    </rPh>
    <rPh sb="5" eb="7">
      <t>キョウカイ</t>
    </rPh>
    <phoneticPr fontId="16"/>
  </si>
  <si>
    <t>駿東勤労者福祉サービスセンター</t>
    <rPh sb="0" eb="2">
      <t>スントウ</t>
    </rPh>
    <rPh sb="2" eb="5">
      <t>キンロウシャ</t>
    </rPh>
    <rPh sb="5" eb="7">
      <t>フクシ</t>
    </rPh>
    <phoneticPr fontId="16"/>
  </si>
  <si>
    <t>静岡県障害者スポーツ協会</t>
    <rPh sb="0" eb="3">
      <t>シズオカケン</t>
    </rPh>
    <rPh sb="3" eb="6">
      <t>ショウガイシャ</t>
    </rPh>
    <rPh sb="10" eb="12">
      <t>キョウカイ</t>
    </rPh>
    <phoneticPr fontId="16"/>
  </si>
  <si>
    <t>静岡県林業会議所</t>
    <rPh sb="0" eb="3">
      <t>シズオカケン</t>
    </rPh>
    <rPh sb="3" eb="5">
      <t>リンギョウ</t>
    </rPh>
    <rPh sb="5" eb="8">
      <t>カイギショ</t>
    </rPh>
    <phoneticPr fontId="16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</si>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</sst>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8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b/>
      <sz val="9"/>
      <color theme="1"/>
      <name val="游ゴシック"/>
      <family val="2"/>
      <scheme val="minor"/>
    </font>
    <font>
      <b/>
      <sz val="11"/>
      <color theme="0"/>
      <name val="游ゴシック"/>
      <family val="2"/>
      <scheme val="minor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0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sz val="11"/>
      <color rgb="FFFA7D0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3" fontId="2" fillId="0" borderId="0" xfId="0" applyNumberFormat="1" applyFont="1" applyAlignment="1">
      <alignment horizontal="center" vertical="center"/>
    </xf>
    <xf numFmtId="3" fontId="4" fillId="0" borderId="0" xfId="0" applyNumberFormat="1" applyFont="1"/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right" vertical="center"/>
    </xf>
    <xf numFmtId="3" fontId="7" fillId="0" borderId="0" xfId="0" applyNumberFormat="1" applyFont="1"/>
    <xf numFmtId="3" fontId="8" fillId="0" borderId="0" xfId="0" applyNumberFormat="1" applyFont="1"/>
    <xf numFmtId="3" fontId="0" fillId="0" borderId="0" xfId="0" applyNumberFormat="1" applyFont="1"/>
    <xf numFmtId="3" fontId="0" fillId="0" borderId="0" xfId="0" applyNumberFormat="1" applyFont="1" applyAlignment="1">
      <alignment horizontal="right"/>
    </xf>
    <xf numFmtId="3" fontId="8" fillId="2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left"/>
    </xf>
    <xf numFmtId="3" fontId="8" fillId="0" borderId="4" xfId="0" applyNumberFormat="1" applyFont="1" applyBorder="1" applyAlignment="1">
      <alignment horizontal="left" vertical="center"/>
    </xf>
    <xf numFmtId="3" fontId="8" fillId="0" borderId="5" xfId="0" applyNumberFormat="1" applyFont="1" applyBorder="1" applyAlignment="1">
      <alignment horizontal="left" vertical="center"/>
    </xf>
    <xf numFmtId="3" fontId="8" fillId="0" borderId="6" xfId="0" applyNumberFormat="1" applyFont="1" applyBorder="1" applyAlignment="1">
      <alignment horizontal="left" vertical="center"/>
    </xf>
    <xf numFmtId="3" fontId="8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0" fillId="0" borderId="0" xfId="0" applyFont="1"/>
    <xf numFmtId="0" fontId="0" fillId="0" borderId="0" xfId="0" applyFont="1" applyAlignment="1">
      <alignment horizontal="right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38" fontId="8" fillId="0" borderId="7" xfId="1" applyFont="1" applyBorder="1" applyAlignment="1">
      <alignment horizontal="right" vertical="center"/>
    </xf>
    <xf numFmtId="38" fontId="8" fillId="0" borderId="1" xfId="1" applyFont="1" applyBorder="1" applyAlignment="1">
      <alignment horizontal="right" vertical="center"/>
    </xf>
    <xf numFmtId="38" fontId="8" fillId="0" borderId="0" xfId="1" applyFont="1" applyAlignment="1"/>
    <xf numFmtId="38" fontId="8" fillId="0" borderId="0" xfId="0" applyNumberFormat="1" applyFont="1"/>
    <xf numFmtId="0" fontId="8" fillId="0" borderId="1" xfId="0" applyFont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right"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3" fontId="11" fillId="2" borderId="7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3" fontId="11" fillId="0" borderId="8" xfId="0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/>
    </xf>
    <xf numFmtId="3" fontId="11" fillId="0" borderId="7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horizontal="right" vertical="center"/>
    </xf>
    <xf numFmtId="3" fontId="11" fillId="0" borderId="9" xfId="0" applyNumberFormat="1" applyFont="1" applyBorder="1" applyAlignment="1">
      <alignment vertical="center"/>
    </xf>
    <xf numFmtId="3" fontId="12" fillId="0" borderId="4" xfId="0" applyNumberFormat="1" applyFont="1" applyBorder="1" applyAlignment="1">
      <alignment horizontal="right" vertical="center"/>
    </xf>
    <xf numFmtId="3" fontId="11" fillId="0" borderId="10" xfId="0" applyNumberFormat="1" applyFont="1" applyBorder="1" applyAlignment="1">
      <alignment horizontal="center" vertical="center"/>
    </xf>
    <xf numFmtId="3" fontId="12" fillId="0" borderId="11" xfId="0" applyNumberFormat="1" applyFont="1" applyBorder="1" applyAlignment="1">
      <alignment horizontal="right" vertical="center"/>
    </xf>
    <xf numFmtId="3" fontId="13" fillId="0" borderId="11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vertical="center"/>
    </xf>
    <xf numFmtId="3" fontId="8" fillId="0" borderId="5" xfId="0" applyNumberFormat="1" applyFont="1" applyBorder="1" applyAlignment="1">
      <alignment horizontal="center" vertical="center"/>
    </xf>
    <xf numFmtId="3" fontId="8" fillId="0" borderId="12" xfId="0" applyNumberFormat="1" applyFont="1" applyBorder="1" applyAlignment="1">
      <alignment horizontal="left" vertical="center"/>
    </xf>
    <xf numFmtId="3" fontId="8" fillId="0" borderId="13" xfId="0" applyNumberFormat="1" applyFont="1" applyBorder="1" applyAlignment="1">
      <alignment horizontal="left" vertical="center"/>
    </xf>
    <xf numFmtId="3" fontId="8" fillId="0" borderId="6" xfId="0" applyNumberFormat="1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3" fontId="15" fillId="0" borderId="0" xfId="0" applyNumberFormat="1" applyFont="1"/>
    <xf numFmtId="10" fontId="8" fillId="0" borderId="1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left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workbookViewId="0">
      <selection sqref="A1:H1"/>
    </sheetView>
  </sheetViews>
  <sheetFormatPr defaultColWidth="8.875" defaultRowHeight="11.25" x14ac:dyDescent="0.15"/>
  <cols>
    <col min="1" max="1" width="30.875" style="2" customWidth="1"/>
    <col min="2" max="8" width="15.875" style="2" customWidth="1"/>
    <col min="9" max="16384" width="8.875" style="2"/>
  </cols>
  <sheetData>
    <row r="1" spans="1:8" ht="21" x14ac:dyDescent="0.15">
      <c r="A1" s="1" t="s">
        <v>0</v>
      </c>
      <c r="B1" s="1"/>
      <c r="C1" s="1"/>
      <c r="D1" s="1"/>
      <c r="E1" s="1"/>
      <c r="F1" s="1"/>
      <c r="G1" s="1"/>
      <c r="H1" s="1"/>
    </row>
    <row r="2" spans="1:8" ht="13.5" x14ac:dyDescent="0.15">
      <c r="A2" s="3" t="s">
        <v>1</v>
      </c>
      <c r="B2" s="3"/>
      <c r="C2" s="3"/>
      <c r="D2" s="3"/>
      <c r="E2" s="3"/>
      <c r="F2" s="3"/>
      <c r="G2" s="3"/>
      <c r="H2" s="4" t="s">
        <v>2</v>
      </c>
    </row>
    <row r="3" spans="1:8" ht="13.5" x14ac:dyDescent="0.15">
      <c r="A3" s="3" t="s">
        <v>3</v>
      </c>
      <c r="B3" s="3"/>
      <c r="C3" s="3"/>
      <c r="D3" s="3"/>
      <c r="E3" s="3"/>
      <c r="F3" s="3"/>
      <c r="G3" s="3"/>
      <c r="H3" s="3"/>
    </row>
    <row r="4" spans="1:8" ht="13.5" x14ac:dyDescent="0.15">
      <c r="A4" s="3"/>
      <c r="B4" s="3"/>
      <c r="C4" s="3"/>
      <c r="D4" s="3"/>
      <c r="E4" s="3"/>
      <c r="F4" s="3"/>
      <c r="G4" s="3"/>
      <c r="H4" s="4" t="s">
        <v>4</v>
      </c>
    </row>
    <row r="5" spans="1:8" ht="33.75" x14ac:dyDescent="0.15">
      <c r="A5" s="5" t="s">
        <v>5</v>
      </c>
      <c r="B5" s="6" t="s">
        <v>6</v>
      </c>
      <c r="C5" s="6" t="s">
        <v>7</v>
      </c>
      <c r="D5" s="6" t="s">
        <v>8</v>
      </c>
      <c r="E5" s="6" t="s">
        <v>9</v>
      </c>
      <c r="F5" s="6" t="s">
        <v>10</v>
      </c>
      <c r="G5" s="6" t="s">
        <v>11</v>
      </c>
      <c r="H5" s="6" t="s">
        <v>12</v>
      </c>
    </row>
    <row r="6" spans="1:8" x14ac:dyDescent="0.15">
      <c r="A6" s="7" t="s">
        <v>13</v>
      </c>
      <c r="B6" s="8">
        <v>51702092442</v>
      </c>
      <c r="C6" s="8">
        <v>2542256947</v>
      </c>
      <c r="D6" s="8">
        <v>283747722</v>
      </c>
      <c r="E6" s="8">
        <v>53960601667</v>
      </c>
      <c r="F6" s="8">
        <v>17582725079</v>
      </c>
      <c r="G6" s="8">
        <v>912565663</v>
      </c>
      <c r="H6" s="8">
        <v>36377876588</v>
      </c>
    </row>
    <row r="7" spans="1:8" x14ac:dyDescent="0.15">
      <c r="A7" s="7" t="s">
        <v>14</v>
      </c>
      <c r="B7" s="8">
        <v>19861645811</v>
      </c>
      <c r="C7" s="8">
        <v>238171137</v>
      </c>
      <c r="D7" s="8" t="s">
        <v>15</v>
      </c>
      <c r="E7" s="8">
        <v>20099816948</v>
      </c>
      <c r="F7" s="8" t="s">
        <v>15</v>
      </c>
      <c r="G7" s="8" t="s">
        <v>15</v>
      </c>
      <c r="H7" s="8">
        <v>20099816948</v>
      </c>
    </row>
    <row r="8" spans="1:8" x14ac:dyDescent="0.15">
      <c r="A8" s="7" t="s">
        <v>16</v>
      </c>
      <c r="B8" s="8" t="s">
        <v>15</v>
      </c>
      <c r="C8" s="8" t="s">
        <v>15</v>
      </c>
      <c r="D8" s="8" t="s">
        <v>15</v>
      </c>
      <c r="E8" s="8" t="s">
        <v>15</v>
      </c>
      <c r="F8" s="8" t="s">
        <v>15</v>
      </c>
      <c r="G8" s="8" t="s">
        <v>15</v>
      </c>
      <c r="H8" s="8" t="s">
        <v>15</v>
      </c>
    </row>
    <row r="9" spans="1:8" x14ac:dyDescent="0.15">
      <c r="A9" s="7" t="s">
        <v>17</v>
      </c>
      <c r="B9" s="8">
        <v>28114655116</v>
      </c>
      <c r="C9" s="8">
        <v>2013473887</v>
      </c>
      <c r="D9" s="8" t="s">
        <v>15</v>
      </c>
      <c r="E9" s="8">
        <v>30128129003</v>
      </c>
      <c r="F9" s="8">
        <v>15679519378</v>
      </c>
      <c r="G9" s="8">
        <v>697586883</v>
      </c>
      <c r="H9" s="8">
        <v>14448609625</v>
      </c>
    </row>
    <row r="10" spans="1:8" x14ac:dyDescent="0.15">
      <c r="A10" s="7" t="s">
        <v>18</v>
      </c>
      <c r="B10" s="8">
        <v>2823108834</v>
      </c>
      <c r="C10" s="8">
        <v>231542923</v>
      </c>
      <c r="D10" s="8" t="s">
        <v>15</v>
      </c>
      <c r="E10" s="8">
        <v>3054651757</v>
      </c>
      <c r="F10" s="8">
        <v>1492752113</v>
      </c>
      <c r="G10" s="8">
        <v>138281846</v>
      </c>
      <c r="H10" s="8">
        <v>1561899644</v>
      </c>
    </row>
    <row r="11" spans="1:8" x14ac:dyDescent="0.15">
      <c r="A11" s="7" t="s">
        <v>19</v>
      </c>
      <c r="B11" s="8" t="s">
        <v>15</v>
      </c>
      <c r="C11" s="8" t="s">
        <v>15</v>
      </c>
      <c r="D11" s="8" t="s">
        <v>15</v>
      </c>
      <c r="E11" s="8" t="s">
        <v>15</v>
      </c>
      <c r="F11" s="8" t="s">
        <v>15</v>
      </c>
      <c r="G11" s="8" t="s">
        <v>15</v>
      </c>
      <c r="H11" s="8" t="s">
        <v>15</v>
      </c>
    </row>
    <row r="12" spans="1:8" x14ac:dyDescent="0.15">
      <c r="A12" s="7" t="s">
        <v>20</v>
      </c>
      <c r="B12" s="8" t="s">
        <v>15</v>
      </c>
      <c r="C12" s="8" t="s">
        <v>15</v>
      </c>
      <c r="D12" s="8" t="s">
        <v>15</v>
      </c>
      <c r="E12" s="8" t="s">
        <v>15</v>
      </c>
      <c r="F12" s="8" t="s">
        <v>15</v>
      </c>
      <c r="G12" s="8" t="s">
        <v>15</v>
      </c>
      <c r="H12" s="8" t="s">
        <v>15</v>
      </c>
    </row>
    <row r="13" spans="1:8" x14ac:dyDescent="0.15">
      <c r="A13" s="7" t="s">
        <v>21</v>
      </c>
      <c r="B13" s="8" t="s">
        <v>15</v>
      </c>
      <c r="C13" s="8" t="s">
        <v>15</v>
      </c>
      <c r="D13" s="8" t="s">
        <v>15</v>
      </c>
      <c r="E13" s="8" t="s">
        <v>15</v>
      </c>
      <c r="F13" s="8" t="s">
        <v>15</v>
      </c>
      <c r="G13" s="8" t="s">
        <v>15</v>
      </c>
      <c r="H13" s="8" t="s">
        <v>15</v>
      </c>
    </row>
    <row r="14" spans="1:8" x14ac:dyDescent="0.15">
      <c r="A14" s="7" t="s">
        <v>22</v>
      </c>
      <c r="B14" s="8">
        <v>566827101</v>
      </c>
      <c r="C14" s="8" t="s">
        <v>15</v>
      </c>
      <c r="D14" s="8" t="s">
        <v>15</v>
      </c>
      <c r="E14" s="8">
        <v>566827101</v>
      </c>
      <c r="F14" s="8">
        <v>410453588</v>
      </c>
      <c r="G14" s="8">
        <v>76696934</v>
      </c>
      <c r="H14" s="8">
        <v>156373513</v>
      </c>
    </row>
    <row r="15" spans="1:8" x14ac:dyDescent="0.15">
      <c r="A15" s="7" t="s">
        <v>23</v>
      </c>
      <c r="B15" s="8">
        <v>335855580</v>
      </c>
      <c r="C15" s="8">
        <v>59069000</v>
      </c>
      <c r="D15" s="8">
        <v>283747722</v>
      </c>
      <c r="E15" s="8">
        <v>111176858</v>
      </c>
      <c r="F15" s="8" t="s">
        <v>15</v>
      </c>
      <c r="G15" s="8" t="s">
        <v>15</v>
      </c>
      <c r="H15" s="8">
        <v>111176858</v>
      </c>
    </row>
    <row r="16" spans="1:8" x14ac:dyDescent="0.15">
      <c r="A16" s="7" t="s">
        <v>24</v>
      </c>
      <c r="B16" s="8">
        <v>104568854789</v>
      </c>
      <c r="C16" s="8">
        <v>1364706032</v>
      </c>
      <c r="D16" s="8">
        <v>66949940</v>
      </c>
      <c r="E16" s="8">
        <v>105866610881</v>
      </c>
      <c r="F16" s="8">
        <v>48672096408</v>
      </c>
      <c r="G16" s="8">
        <v>1725927509</v>
      </c>
      <c r="H16" s="8">
        <v>57194514473</v>
      </c>
    </row>
    <row r="17" spans="1:8" x14ac:dyDescent="0.15">
      <c r="A17" s="7" t="s">
        <v>14</v>
      </c>
      <c r="B17" s="8">
        <v>20715322128</v>
      </c>
      <c r="C17" s="8">
        <v>26081116</v>
      </c>
      <c r="D17" s="8" t="s">
        <v>15</v>
      </c>
      <c r="E17" s="8">
        <v>20741403244</v>
      </c>
      <c r="F17" s="8" t="s">
        <v>15</v>
      </c>
      <c r="G17" s="8" t="s">
        <v>15</v>
      </c>
      <c r="H17" s="8">
        <v>20741403244</v>
      </c>
    </row>
    <row r="18" spans="1:8" x14ac:dyDescent="0.15">
      <c r="A18" s="7" t="s">
        <v>17</v>
      </c>
      <c r="B18" s="8">
        <v>167208248</v>
      </c>
      <c r="C18" s="8">
        <v>34374370</v>
      </c>
      <c r="D18" s="8" t="s">
        <v>15</v>
      </c>
      <c r="E18" s="8">
        <v>201582618</v>
      </c>
      <c r="F18" s="8">
        <v>50623898</v>
      </c>
      <c r="G18" s="8">
        <v>4453778</v>
      </c>
      <c r="H18" s="8">
        <v>150958720</v>
      </c>
    </row>
    <row r="19" spans="1:8" x14ac:dyDescent="0.15">
      <c r="A19" s="7" t="s">
        <v>18</v>
      </c>
      <c r="B19" s="8">
        <v>83547226293</v>
      </c>
      <c r="C19" s="8">
        <v>660991830</v>
      </c>
      <c r="D19" s="8" t="s">
        <v>15</v>
      </c>
      <c r="E19" s="8">
        <v>84208218123</v>
      </c>
      <c r="F19" s="8">
        <v>48621472510</v>
      </c>
      <c r="G19" s="8">
        <v>1721473731</v>
      </c>
      <c r="H19" s="8">
        <v>35586745613</v>
      </c>
    </row>
    <row r="20" spans="1:8" x14ac:dyDescent="0.15">
      <c r="A20" s="7" t="s">
        <v>22</v>
      </c>
      <c r="B20" s="8" t="s">
        <v>15</v>
      </c>
      <c r="C20" s="8" t="s">
        <v>15</v>
      </c>
      <c r="D20" s="8" t="s">
        <v>15</v>
      </c>
      <c r="E20" s="8" t="s">
        <v>15</v>
      </c>
      <c r="F20" s="8" t="s">
        <v>15</v>
      </c>
      <c r="G20" s="8" t="s">
        <v>15</v>
      </c>
      <c r="H20" s="8" t="s">
        <v>15</v>
      </c>
    </row>
    <row r="21" spans="1:8" x14ac:dyDescent="0.15">
      <c r="A21" s="7" t="s">
        <v>23</v>
      </c>
      <c r="B21" s="8">
        <v>139098120</v>
      </c>
      <c r="C21" s="8">
        <v>643258716</v>
      </c>
      <c r="D21" s="8">
        <v>66949940</v>
      </c>
      <c r="E21" s="8">
        <v>715406896</v>
      </c>
      <c r="F21" s="8" t="s">
        <v>15</v>
      </c>
      <c r="G21" s="8" t="s">
        <v>15</v>
      </c>
      <c r="H21" s="8">
        <v>715406896</v>
      </c>
    </row>
    <row r="22" spans="1:8" x14ac:dyDescent="0.15">
      <c r="A22" s="7" t="s">
        <v>25</v>
      </c>
      <c r="B22" s="8">
        <v>1427811333</v>
      </c>
      <c r="C22" s="8">
        <v>219154517</v>
      </c>
      <c r="D22" s="8" t="s">
        <v>15</v>
      </c>
      <c r="E22" s="8">
        <v>1646965850</v>
      </c>
      <c r="F22" s="8">
        <v>1005114349</v>
      </c>
      <c r="G22" s="8">
        <v>108006147</v>
      </c>
      <c r="H22" s="8">
        <v>641851501</v>
      </c>
    </row>
    <row r="23" spans="1:8" x14ac:dyDescent="0.15">
      <c r="A23" s="7" t="s">
        <v>26</v>
      </c>
      <c r="B23" s="8">
        <v>157698758564</v>
      </c>
      <c r="C23" s="8">
        <v>4126117496</v>
      </c>
      <c r="D23" s="8">
        <v>350697662</v>
      </c>
      <c r="E23" s="8">
        <v>161474178398</v>
      </c>
      <c r="F23" s="8">
        <v>67259935836</v>
      </c>
      <c r="G23" s="8">
        <v>2746499319</v>
      </c>
      <c r="H23" s="8">
        <v>94214242562</v>
      </c>
    </row>
  </sheetData>
  <mergeCells count="1">
    <mergeCell ref="A1:H1"/>
  </mergeCells>
  <phoneticPr fontId="3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22" workbookViewId="0">
      <selection activeCell="E24" sqref="E24"/>
    </sheetView>
  </sheetViews>
  <sheetFormatPr defaultColWidth="7.75" defaultRowHeight="15.75" x14ac:dyDescent="0.35"/>
  <cols>
    <col min="1" max="1" width="25.25" style="10" customWidth="1"/>
    <col min="2" max="3" width="21.75" style="10" customWidth="1"/>
    <col min="4" max="4" width="25.25" style="10" customWidth="1"/>
    <col min="5" max="5" width="21.75" style="10" customWidth="1"/>
    <col min="6" max="6" width="8.25" style="10" bestFit="1" customWidth="1"/>
    <col min="7" max="7" width="8.25" style="10" hidden="1" customWidth="1"/>
    <col min="8" max="8" width="0" style="10" hidden="1" customWidth="1"/>
    <col min="9" max="16384" width="7.75" style="10"/>
  </cols>
  <sheetData>
    <row r="1" spans="1:8" ht="30" x14ac:dyDescent="0.6">
      <c r="A1" s="9" t="s">
        <v>133</v>
      </c>
    </row>
    <row r="2" spans="1:8" ht="18.75" x14ac:dyDescent="0.4">
      <c r="A2" s="11" t="s">
        <v>1</v>
      </c>
    </row>
    <row r="3" spans="1:8" ht="18.75" x14ac:dyDescent="0.4">
      <c r="A3" s="11" t="s">
        <v>134</v>
      </c>
    </row>
    <row r="4" spans="1:8" ht="18.75" x14ac:dyDescent="0.4">
      <c r="E4" s="12" t="s">
        <v>37</v>
      </c>
    </row>
    <row r="5" spans="1:8" ht="22.5" customHeight="1" x14ac:dyDescent="0.35">
      <c r="A5" s="13" t="s">
        <v>135</v>
      </c>
      <c r="B5" s="13" t="s">
        <v>5</v>
      </c>
      <c r="C5" s="40" t="s">
        <v>136</v>
      </c>
      <c r="D5" s="40"/>
      <c r="E5" s="13" t="s">
        <v>57</v>
      </c>
    </row>
    <row r="6" spans="1:8" ht="18" customHeight="1" x14ac:dyDescent="0.35">
      <c r="A6" s="58" t="s">
        <v>137</v>
      </c>
      <c r="B6" s="58" t="s">
        <v>128</v>
      </c>
      <c r="C6" s="20" t="s">
        <v>138</v>
      </c>
      <c r="D6" s="59"/>
      <c r="E6" s="15">
        <f>9423114076-281210028+374882564</f>
        <v>9516786612</v>
      </c>
      <c r="G6" s="10">
        <v>-243875745</v>
      </c>
      <c r="H6" s="10">
        <v>289342963</v>
      </c>
    </row>
    <row r="7" spans="1:8" ht="18" customHeight="1" x14ac:dyDescent="0.35">
      <c r="A7" s="60"/>
      <c r="B7" s="60"/>
      <c r="C7" s="20" t="s">
        <v>139</v>
      </c>
      <c r="D7" s="59"/>
      <c r="E7" s="15">
        <v>108892000</v>
      </c>
    </row>
    <row r="8" spans="1:8" ht="18" customHeight="1" x14ac:dyDescent="0.35">
      <c r="A8" s="60"/>
      <c r="B8" s="60"/>
      <c r="C8" s="20" t="s">
        <v>140</v>
      </c>
      <c r="D8" s="59"/>
      <c r="E8" s="15">
        <v>7467000</v>
      </c>
    </row>
    <row r="9" spans="1:8" ht="18" customHeight="1" x14ac:dyDescent="0.35">
      <c r="A9" s="60"/>
      <c r="B9" s="60"/>
      <c r="C9" s="20" t="s">
        <v>141</v>
      </c>
      <c r="D9" s="59"/>
      <c r="E9" s="15">
        <v>31852000</v>
      </c>
    </row>
    <row r="10" spans="1:8" ht="18" customHeight="1" x14ac:dyDescent="0.35">
      <c r="A10" s="60"/>
      <c r="B10" s="60"/>
      <c r="C10" s="20" t="s">
        <v>142</v>
      </c>
      <c r="D10" s="59"/>
      <c r="E10" s="15">
        <v>43340000</v>
      </c>
    </row>
    <row r="11" spans="1:8" ht="18" customHeight="1" x14ac:dyDescent="0.35">
      <c r="A11" s="60"/>
      <c r="B11" s="60"/>
      <c r="C11" s="61" t="s">
        <v>143</v>
      </c>
      <c r="D11" s="62"/>
      <c r="E11" s="15">
        <v>137424000</v>
      </c>
    </row>
    <row r="12" spans="1:8" ht="18" customHeight="1" x14ac:dyDescent="0.35">
      <c r="A12" s="60"/>
      <c r="B12" s="60"/>
      <c r="C12" s="20" t="s">
        <v>144</v>
      </c>
      <c r="D12" s="59"/>
      <c r="E12" s="15">
        <v>969166000</v>
      </c>
    </row>
    <row r="13" spans="1:8" ht="18" customHeight="1" x14ac:dyDescent="0.35">
      <c r="A13" s="60"/>
      <c r="B13" s="60"/>
      <c r="C13" s="20" t="s">
        <v>145</v>
      </c>
      <c r="D13" s="59"/>
      <c r="E13" s="15">
        <v>37721880</v>
      </c>
    </row>
    <row r="14" spans="1:8" ht="18" customHeight="1" x14ac:dyDescent="0.35">
      <c r="A14" s="60"/>
      <c r="B14" s="60"/>
      <c r="C14" s="20" t="s">
        <v>146</v>
      </c>
      <c r="D14" s="59"/>
      <c r="E14" s="15">
        <v>0</v>
      </c>
    </row>
    <row r="15" spans="1:8" ht="18" customHeight="1" x14ac:dyDescent="0.35">
      <c r="A15" s="60"/>
      <c r="B15" s="60"/>
      <c r="C15" s="20" t="s">
        <v>147</v>
      </c>
      <c r="D15" s="59"/>
      <c r="E15" s="15">
        <v>11965958</v>
      </c>
    </row>
    <row r="16" spans="1:8" ht="18" customHeight="1" x14ac:dyDescent="0.35">
      <c r="A16" s="60"/>
      <c r="B16" s="60"/>
      <c r="C16" s="20" t="s">
        <v>148</v>
      </c>
      <c r="D16" s="59"/>
      <c r="E16" s="15">
        <v>26882000</v>
      </c>
    </row>
    <row r="17" spans="1:5" ht="18" customHeight="1" x14ac:dyDescent="0.35">
      <c r="A17" s="60"/>
      <c r="B17" s="60"/>
      <c r="C17" s="20" t="s">
        <v>149</v>
      </c>
      <c r="D17" s="59"/>
      <c r="E17" s="15">
        <v>12509000</v>
      </c>
    </row>
    <row r="18" spans="1:5" ht="18" customHeight="1" x14ac:dyDescent="0.35">
      <c r="A18" s="60"/>
      <c r="B18" s="60"/>
      <c r="C18" s="20" t="s">
        <v>150</v>
      </c>
      <c r="D18" s="59"/>
      <c r="E18" s="15">
        <v>10577000</v>
      </c>
    </row>
    <row r="19" spans="1:5" ht="18" customHeight="1" x14ac:dyDescent="0.35">
      <c r="A19" s="60"/>
      <c r="B19" s="60"/>
      <c r="C19" s="20" t="s">
        <v>151</v>
      </c>
      <c r="D19" s="59"/>
      <c r="E19" s="15">
        <v>68928110</v>
      </c>
    </row>
    <row r="20" spans="1:5" ht="18" customHeight="1" x14ac:dyDescent="0.35">
      <c r="A20" s="60"/>
      <c r="B20" s="60"/>
      <c r="C20" s="20" t="s">
        <v>152</v>
      </c>
      <c r="D20" s="59"/>
      <c r="E20" s="15">
        <v>7331900</v>
      </c>
    </row>
    <row r="21" spans="1:5" ht="18" customHeight="1" x14ac:dyDescent="0.35">
      <c r="A21" s="60"/>
      <c r="B21" s="60"/>
      <c r="C21" s="20" t="s">
        <v>153</v>
      </c>
      <c r="D21" s="59"/>
      <c r="E21" s="15">
        <v>27158186</v>
      </c>
    </row>
    <row r="22" spans="1:5" ht="18" customHeight="1" x14ac:dyDescent="0.35">
      <c r="A22" s="60"/>
      <c r="B22" s="60"/>
      <c r="C22" s="20"/>
      <c r="D22" s="59"/>
      <c r="E22" s="15"/>
    </row>
    <row r="23" spans="1:5" ht="18" customHeight="1" x14ac:dyDescent="0.35">
      <c r="A23" s="60"/>
      <c r="B23" s="63"/>
      <c r="C23" s="21" t="s">
        <v>42</v>
      </c>
      <c r="D23" s="59"/>
      <c r="E23" s="15">
        <f>SUM(E6:E22)</f>
        <v>11018001646</v>
      </c>
    </row>
    <row r="24" spans="1:5" ht="18" customHeight="1" x14ac:dyDescent="0.35">
      <c r="A24" s="60"/>
      <c r="B24" s="58" t="s">
        <v>126</v>
      </c>
      <c r="C24" s="64" t="s">
        <v>154</v>
      </c>
      <c r="D24" s="14" t="s">
        <v>155</v>
      </c>
      <c r="E24" s="43">
        <v>447577000</v>
      </c>
    </row>
    <row r="25" spans="1:5" ht="18" customHeight="1" x14ac:dyDescent="0.35">
      <c r="A25" s="60"/>
      <c r="B25" s="60"/>
      <c r="C25" s="65"/>
      <c r="D25" s="14" t="s">
        <v>156</v>
      </c>
      <c r="E25" s="43">
        <v>29414000</v>
      </c>
    </row>
    <row r="26" spans="1:5" ht="18" customHeight="1" x14ac:dyDescent="0.35">
      <c r="A26" s="60"/>
      <c r="B26" s="60"/>
      <c r="C26" s="65"/>
      <c r="D26" s="14"/>
      <c r="E26" s="15"/>
    </row>
    <row r="27" spans="1:5" ht="18" customHeight="1" x14ac:dyDescent="0.35">
      <c r="A27" s="60"/>
      <c r="B27" s="60"/>
      <c r="C27" s="65"/>
      <c r="D27" s="14"/>
      <c r="E27" s="15"/>
    </row>
    <row r="28" spans="1:5" ht="18" customHeight="1" x14ac:dyDescent="0.35">
      <c r="A28" s="60"/>
      <c r="B28" s="60"/>
      <c r="C28" s="66"/>
      <c r="D28" s="18" t="s">
        <v>63</v>
      </c>
      <c r="E28" s="15">
        <f>SUM(E24:E27)</f>
        <v>476991000</v>
      </c>
    </row>
    <row r="29" spans="1:5" ht="18" customHeight="1" x14ac:dyDescent="0.35">
      <c r="A29" s="60"/>
      <c r="B29" s="60"/>
      <c r="C29" s="64" t="s">
        <v>157</v>
      </c>
      <c r="D29" s="14" t="s">
        <v>155</v>
      </c>
      <c r="E29" s="15">
        <f>6839591363-E24</f>
        <v>6392014363</v>
      </c>
    </row>
    <row r="30" spans="1:5" ht="18" customHeight="1" x14ac:dyDescent="0.35">
      <c r="A30" s="60"/>
      <c r="B30" s="60"/>
      <c r="C30" s="65"/>
      <c r="D30" s="14" t="s">
        <v>156</v>
      </c>
      <c r="E30" s="15">
        <f>1066167412-E25</f>
        <v>1036753412</v>
      </c>
    </row>
    <row r="31" spans="1:5" ht="18" customHeight="1" x14ac:dyDescent="0.35">
      <c r="A31" s="60"/>
      <c r="B31" s="60"/>
      <c r="C31" s="65"/>
      <c r="D31" s="14"/>
      <c r="E31" s="15"/>
    </row>
    <row r="32" spans="1:5" ht="18" customHeight="1" x14ac:dyDescent="0.35">
      <c r="A32" s="60"/>
      <c r="B32" s="60"/>
      <c r="C32" s="65"/>
      <c r="D32" s="14"/>
      <c r="E32" s="15"/>
    </row>
    <row r="33" spans="1:5" ht="18" customHeight="1" x14ac:dyDescent="0.35">
      <c r="A33" s="60"/>
      <c r="B33" s="60"/>
      <c r="C33" s="66"/>
      <c r="D33" s="18" t="s">
        <v>63</v>
      </c>
      <c r="E33" s="15">
        <f>SUM(E29:E32)</f>
        <v>7428767775</v>
      </c>
    </row>
    <row r="34" spans="1:5" ht="18" customHeight="1" x14ac:dyDescent="0.35">
      <c r="A34" s="60"/>
      <c r="B34" s="63"/>
      <c r="C34" s="21" t="s">
        <v>42</v>
      </c>
      <c r="D34" s="59"/>
      <c r="E34" s="15">
        <f>E28+E33</f>
        <v>7905758775</v>
      </c>
    </row>
    <row r="35" spans="1:5" ht="18" customHeight="1" x14ac:dyDescent="0.35">
      <c r="A35" s="63"/>
      <c r="B35" s="21" t="s">
        <v>26</v>
      </c>
      <c r="C35" s="59"/>
      <c r="D35" s="59"/>
      <c r="E35" s="15">
        <f>E23+E34</f>
        <v>18923760421</v>
      </c>
    </row>
  </sheetData>
  <mergeCells count="26">
    <mergeCell ref="B35:D35"/>
    <mergeCell ref="C19:D19"/>
    <mergeCell ref="C20:D20"/>
    <mergeCell ref="C21:D21"/>
    <mergeCell ref="C22:D22"/>
    <mergeCell ref="C23:D23"/>
    <mergeCell ref="B24:B34"/>
    <mergeCell ref="C24:C28"/>
    <mergeCell ref="C29:C33"/>
    <mergeCell ref="C34:D34"/>
    <mergeCell ref="C13:D13"/>
    <mergeCell ref="C14:D14"/>
    <mergeCell ref="C15:D15"/>
    <mergeCell ref="C16:D16"/>
    <mergeCell ref="C17:D17"/>
    <mergeCell ref="C18:D18"/>
    <mergeCell ref="C5:D5"/>
    <mergeCell ref="A6:A35"/>
    <mergeCell ref="B6:B23"/>
    <mergeCell ref="C6:D6"/>
    <mergeCell ref="C7:D7"/>
    <mergeCell ref="C8:D8"/>
    <mergeCell ref="C9:D9"/>
    <mergeCell ref="C10:D10"/>
    <mergeCell ref="C11:D11"/>
    <mergeCell ref="C12:D12"/>
  </mergeCells>
  <phoneticPr fontId="3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opLeftCell="A13" workbookViewId="0">
      <selection activeCell="G21" sqref="G21"/>
    </sheetView>
  </sheetViews>
  <sheetFormatPr defaultColWidth="7.75" defaultRowHeight="15.75" x14ac:dyDescent="0.35"/>
  <cols>
    <col min="1" max="1" width="27.625" style="10" bestFit="1" customWidth="1"/>
    <col min="2" max="7" width="17.375" style="10" customWidth="1"/>
    <col min="8" max="16384" width="7.75" style="10"/>
  </cols>
  <sheetData>
    <row r="1" spans="1:7" ht="30" x14ac:dyDescent="0.6">
      <c r="A1" s="9" t="s">
        <v>158</v>
      </c>
    </row>
    <row r="2" spans="1:7" ht="18.75" x14ac:dyDescent="0.4">
      <c r="A2" s="11" t="s">
        <v>1</v>
      </c>
    </row>
    <row r="3" spans="1:7" ht="18.75" x14ac:dyDescent="0.4">
      <c r="A3" s="11" t="s">
        <v>36</v>
      </c>
    </row>
    <row r="4" spans="1:7" ht="18.75" x14ac:dyDescent="0.4">
      <c r="G4" s="12" t="s">
        <v>37</v>
      </c>
    </row>
    <row r="5" spans="1:7" ht="22.5" customHeight="1" x14ac:dyDescent="0.35">
      <c r="A5" s="13" t="s">
        <v>159</v>
      </c>
      <c r="B5" s="13" t="s">
        <v>160</v>
      </c>
      <c r="C5" s="13" t="s">
        <v>161</v>
      </c>
      <c r="D5" s="13" t="s">
        <v>162</v>
      </c>
      <c r="E5" s="13" t="s">
        <v>129</v>
      </c>
      <c r="F5" s="42" t="s">
        <v>163</v>
      </c>
      <c r="G5" s="42" t="s">
        <v>164</v>
      </c>
    </row>
    <row r="6" spans="1:7" ht="18" customHeight="1" x14ac:dyDescent="0.35">
      <c r="A6" s="14" t="s">
        <v>165</v>
      </c>
      <c r="B6" s="15">
        <f>3965859389-C6-D6-E6</f>
        <v>3666254389</v>
      </c>
      <c r="C6" s="15">
        <v>299605000</v>
      </c>
      <c r="D6" s="15"/>
      <c r="E6" s="15"/>
      <c r="F6" s="15">
        <f>SUM(B6:E6)</f>
        <v>3965859389</v>
      </c>
      <c r="G6" s="15">
        <v>3965859</v>
      </c>
    </row>
    <row r="7" spans="1:7" ht="18" customHeight="1" x14ac:dyDescent="0.35">
      <c r="A7" s="14" t="s">
        <v>166</v>
      </c>
      <c r="B7" s="15">
        <v>51837858</v>
      </c>
      <c r="C7" s="15"/>
      <c r="D7" s="15"/>
      <c r="E7" s="15"/>
      <c r="F7" s="15">
        <f t="shared" ref="F7:F24" si="0">SUM(B7:E7)</f>
        <v>51837858</v>
      </c>
      <c r="G7" s="15">
        <v>51838</v>
      </c>
    </row>
    <row r="8" spans="1:7" ht="18" customHeight="1" x14ac:dyDescent="0.35">
      <c r="A8" s="14" t="s">
        <v>167</v>
      </c>
      <c r="B8" s="15">
        <v>5485300</v>
      </c>
      <c r="C8" s="15"/>
      <c r="D8" s="15"/>
      <c r="E8" s="15"/>
      <c r="F8" s="15">
        <f t="shared" si="0"/>
        <v>5485300</v>
      </c>
      <c r="G8" s="15">
        <v>6485</v>
      </c>
    </row>
    <row r="9" spans="1:7" ht="18" customHeight="1" x14ac:dyDescent="0.35">
      <c r="A9" s="14" t="s">
        <v>168</v>
      </c>
      <c r="B9" s="15">
        <v>104488077</v>
      </c>
      <c r="C9" s="15"/>
      <c r="D9" s="15"/>
      <c r="E9" s="15"/>
      <c r="F9" s="15">
        <f t="shared" si="0"/>
        <v>104488077</v>
      </c>
      <c r="G9" s="15">
        <v>104488</v>
      </c>
    </row>
    <row r="10" spans="1:7" ht="18" customHeight="1" x14ac:dyDescent="0.35">
      <c r="A10" s="14" t="s">
        <v>169</v>
      </c>
      <c r="B10" s="15">
        <v>127431964</v>
      </c>
      <c r="C10" s="15"/>
      <c r="D10" s="15"/>
      <c r="E10" s="15"/>
      <c r="F10" s="15">
        <f t="shared" si="0"/>
        <v>127431964</v>
      </c>
      <c r="G10" s="15">
        <v>127432</v>
      </c>
    </row>
    <row r="11" spans="1:7" ht="18" customHeight="1" x14ac:dyDescent="0.35">
      <c r="A11" s="14" t="s">
        <v>170</v>
      </c>
      <c r="B11" s="15">
        <v>83877713</v>
      </c>
      <c r="C11" s="15"/>
      <c r="D11" s="15"/>
      <c r="E11" s="15"/>
      <c r="F11" s="15">
        <f t="shared" si="0"/>
        <v>83877713</v>
      </c>
      <c r="G11" s="15">
        <v>83878</v>
      </c>
    </row>
    <row r="12" spans="1:7" ht="18" customHeight="1" x14ac:dyDescent="0.35">
      <c r="A12" s="14" t="s">
        <v>171</v>
      </c>
      <c r="B12" s="15">
        <v>8413906</v>
      </c>
      <c r="C12" s="15"/>
      <c r="D12" s="15"/>
      <c r="E12" s="15"/>
      <c r="F12" s="15">
        <f t="shared" si="0"/>
        <v>8413906</v>
      </c>
      <c r="G12" s="15">
        <v>8414</v>
      </c>
    </row>
    <row r="13" spans="1:7" ht="18" customHeight="1" x14ac:dyDescent="0.35">
      <c r="A13" s="14" t="s">
        <v>172</v>
      </c>
      <c r="B13" s="15">
        <v>80401603</v>
      </c>
      <c r="C13" s="15"/>
      <c r="D13" s="15"/>
      <c r="E13" s="15"/>
      <c r="F13" s="15">
        <f t="shared" si="0"/>
        <v>80401603</v>
      </c>
      <c r="G13" s="15">
        <v>80402</v>
      </c>
    </row>
    <row r="14" spans="1:7" ht="18" customHeight="1" x14ac:dyDescent="0.35">
      <c r="A14" s="14" t="s">
        <v>173</v>
      </c>
      <c r="B14" s="15">
        <v>32063082</v>
      </c>
      <c r="C14" s="15"/>
      <c r="D14" s="15"/>
      <c r="E14" s="15"/>
      <c r="F14" s="15">
        <f t="shared" si="0"/>
        <v>32063082</v>
      </c>
      <c r="G14" s="15">
        <v>36063</v>
      </c>
    </row>
    <row r="15" spans="1:7" ht="18" customHeight="1" x14ac:dyDescent="0.35">
      <c r="A15" s="14" t="s">
        <v>174</v>
      </c>
      <c r="B15" s="15">
        <v>350007</v>
      </c>
      <c r="C15" s="15"/>
      <c r="D15" s="15"/>
      <c r="E15" s="15"/>
      <c r="F15" s="15">
        <f t="shared" si="0"/>
        <v>350007</v>
      </c>
      <c r="G15" s="15">
        <v>350</v>
      </c>
    </row>
    <row r="16" spans="1:7" ht="18" customHeight="1" x14ac:dyDescent="0.35">
      <c r="A16" s="14" t="s">
        <v>175</v>
      </c>
      <c r="B16" s="15">
        <v>2197000</v>
      </c>
      <c r="C16" s="15"/>
      <c r="D16" s="15"/>
      <c r="E16" s="15">
        <v>1803000</v>
      </c>
      <c r="F16" s="15">
        <f t="shared" si="0"/>
        <v>4000000</v>
      </c>
      <c r="G16" s="15">
        <v>4000</v>
      </c>
    </row>
    <row r="17" spans="1:7" ht="18" customHeight="1" x14ac:dyDescent="0.35">
      <c r="A17" s="14" t="s">
        <v>176</v>
      </c>
      <c r="B17" s="15">
        <v>1190842453</v>
      </c>
      <c r="C17" s="15">
        <v>796651000</v>
      </c>
      <c r="D17" s="15"/>
      <c r="E17" s="15"/>
      <c r="F17" s="15">
        <f t="shared" si="0"/>
        <v>1987493453</v>
      </c>
      <c r="G17" s="15">
        <v>1987493</v>
      </c>
    </row>
    <row r="18" spans="1:7" ht="18" customHeight="1" x14ac:dyDescent="0.35">
      <c r="A18" s="14" t="s">
        <v>177</v>
      </c>
      <c r="B18" s="15">
        <v>0</v>
      </c>
      <c r="C18" s="15"/>
      <c r="D18" s="15"/>
      <c r="E18" s="15">
        <v>835000</v>
      </c>
      <c r="F18" s="15">
        <f t="shared" si="0"/>
        <v>835000</v>
      </c>
      <c r="G18" s="15">
        <v>835</v>
      </c>
    </row>
    <row r="19" spans="1:7" ht="18" customHeight="1" x14ac:dyDescent="0.35">
      <c r="A19" s="14" t="s">
        <v>178</v>
      </c>
      <c r="B19" s="15">
        <v>0</v>
      </c>
      <c r="C19" s="15"/>
      <c r="D19" s="15"/>
      <c r="E19" s="15">
        <v>2000000</v>
      </c>
      <c r="F19" s="15">
        <f t="shared" si="0"/>
        <v>2000000</v>
      </c>
      <c r="G19" s="15">
        <v>2000</v>
      </c>
    </row>
    <row r="20" spans="1:7" ht="18" customHeight="1" x14ac:dyDescent="0.35">
      <c r="A20" s="14" t="s">
        <v>179</v>
      </c>
      <c r="B20" s="15">
        <f>589445404-C20-D20-E20</f>
        <v>542345404</v>
      </c>
      <c r="C20" s="15"/>
      <c r="D20" s="15">
        <v>47100000</v>
      </c>
      <c r="E20" s="15"/>
      <c r="F20" s="15">
        <f t="shared" si="0"/>
        <v>589445404</v>
      </c>
      <c r="G20" s="15">
        <v>542031</v>
      </c>
    </row>
    <row r="21" spans="1:7" ht="18" customHeight="1" x14ac:dyDescent="0.35">
      <c r="A21" s="14" t="s">
        <v>180</v>
      </c>
      <c r="B21" s="15">
        <v>396339816</v>
      </c>
      <c r="C21" s="15"/>
      <c r="D21" s="15"/>
      <c r="E21" s="15"/>
      <c r="F21" s="15">
        <f t="shared" si="0"/>
        <v>396339816</v>
      </c>
      <c r="G21" s="15">
        <v>396340</v>
      </c>
    </row>
    <row r="22" spans="1:7" ht="18" customHeight="1" x14ac:dyDescent="0.35">
      <c r="A22" s="14" t="s">
        <v>181</v>
      </c>
      <c r="B22" s="15">
        <v>5000000</v>
      </c>
      <c r="C22" s="15"/>
      <c r="D22" s="15"/>
      <c r="E22" s="15"/>
      <c r="F22" s="15">
        <f t="shared" si="0"/>
        <v>5000000</v>
      </c>
      <c r="G22" s="15">
        <v>5000</v>
      </c>
    </row>
    <row r="23" spans="1:7" ht="18" customHeight="1" x14ac:dyDescent="0.35">
      <c r="A23" s="14" t="s">
        <v>182</v>
      </c>
      <c r="B23" s="15">
        <v>3000000</v>
      </c>
      <c r="C23" s="15"/>
      <c r="D23" s="15"/>
      <c r="E23" s="15"/>
      <c r="F23" s="15">
        <f t="shared" si="0"/>
        <v>3000000</v>
      </c>
      <c r="G23" s="15">
        <v>3000</v>
      </c>
    </row>
    <row r="24" spans="1:7" ht="18" customHeight="1" x14ac:dyDescent="0.35">
      <c r="A24" s="14" t="s">
        <v>183</v>
      </c>
      <c r="B24" s="15">
        <v>244540831</v>
      </c>
      <c r="C24" s="15"/>
      <c r="D24" s="15"/>
      <c r="E24" s="15"/>
      <c r="F24" s="15">
        <f t="shared" si="0"/>
        <v>244540831</v>
      </c>
      <c r="G24" s="15">
        <v>244541</v>
      </c>
    </row>
    <row r="25" spans="1:7" ht="18" customHeight="1" x14ac:dyDescent="0.35">
      <c r="A25" s="14"/>
      <c r="B25" s="15"/>
      <c r="C25" s="15"/>
      <c r="D25" s="15"/>
      <c r="E25" s="15"/>
      <c r="F25" s="15"/>
      <c r="G25" s="15"/>
    </row>
    <row r="26" spans="1:7" ht="18" customHeight="1" x14ac:dyDescent="0.35">
      <c r="A26" s="14"/>
      <c r="B26" s="15"/>
      <c r="C26" s="15"/>
      <c r="D26" s="15"/>
      <c r="E26" s="15"/>
      <c r="F26" s="15"/>
      <c r="G26" s="15"/>
    </row>
    <row r="27" spans="1:7" ht="18" customHeight="1" x14ac:dyDescent="0.35">
      <c r="A27" s="18" t="s">
        <v>26</v>
      </c>
      <c r="B27" s="15">
        <f>SUM(B6:B26)</f>
        <v>6544869403</v>
      </c>
      <c r="C27" s="15">
        <f t="shared" ref="C27:F27" si="1">SUM(C6:C26)</f>
        <v>1096256000</v>
      </c>
      <c r="D27" s="15">
        <f t="shared" si="1"/>
        <v>47100000</v>
      </c>
      <c r="E27" s="15">
        <f t="shared" si="1"/>
        <v>4638000</v>
      </c>
      <c r="F27" s="15">
        <f t="shared" si="1"/>
        <v>7692863403</v>
      </c>
      <c r="G27" s="15"/>
    </row>
  </sheetData>
  <phoneticPr fontId="3"/>
  <pageMargins left="0.3888888888888889" right="0.3888888888888889" top="0.3888888888888889" bottom="0.3888888888888889" header="0.19444444444444445" footer="0.19444444444444445"/>
  <pageSetup paperSize="9" fitToHeight="0" orientation="landscape"/>
  <headerFooter>
    <oddHeader>&amp;R&amp;9&amp;D</oddHead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E13" sqref="E13"/>
    </sheetView>
  </sheetViews>
  <sheetFormatPr defaultColWidth="7.75" defaultRowHeight="15.75" x14ac:dyDescent="0.35"/>
  <cols>
    <col min="1" max="1" width="19.125" style="10" bestFit="1" customWidth="1"/>
    <col min="2" max="6" width="18.25" style="10" customWidth="1"/>
    <col min="7" max="16384" width="7.75" style="10"/>
  </cols>
  <sheetData>
    <row r="1" spans="1:6" ht="30" x14ac:dyDescent="0.6">
      <c r="A1" s="9" t="s">
        <v>184</v>
      </c>
    </row>
    <row r="2" spans="1:6" ht="18.75" x14ac:dyDescent="0.4">
      <c r="A2" s="11" t="s">
        <v>1</v>
      </c>
    </row>
    <row r="3" spans="1:6" ht="18.75" x14ac:dyDescent="0.4">
      <c r="A3" s="11" t="s">
        <v>36</v>
      </c>
    </row>
    <row r="4" spans="1:6" ht="18.75" x14ac:dyDescent="0.4">
      <c r="A4" s="11" t="s">
        <v>185</v>
      </c>
      <c r="F4" s="12" t="s">
        <v>37</v>
      </c>
    </row>
    <row r="5" spans="1:6" ht="22.5" customHeight="1" x14ac:dyDescent="0.35">
      <c r="A5" s="40" t="s">
        <v>5</v>
      </c>
      <c r="B5" s="40" t="s">
        <v>186</v>
      </c>
      <c r="C5" s="40" t="s">
        <v>187</v>
      </c>
      <c r="D5" s="40" t="s">
        <v>188</v>
      </c>
      <c r="E5" s="40"/>
      <c r="F5" s="40" t="s">
        <v>189</v>
      </c>
    </row>
    <row r="6" spans="1:6" ht="22.5" customHeight="1" x14ac:dyDescent="0.35">
      <c r="A6" s="40"/>
      <c r="B6" s="40"/>
      <c r="C6" s="40"/>
      <c r="D6" s="13" t="s">
        <v>190</v>
      </c>
      <c r="E6" s="13" t="s">
        <v>129</v>
      </c>
      <c r="F6" s="40"/>
    </row>
    <row r="7" spans="1:6" ht="18" customHeight="1" x14ac:dyDescent="0.35">
      <c r="A7" s="14" t="s">
        <v>191</v>
      </c>
      <c r="B7" s="15">
        <v>14037263</v>
      </c>
      <c r="C7" s="15">
        <v>17394319</v>
      </c>
      <c r="D7" s="15">
        <v>8132935</v>
      </c>
      <c r="E7" s="15"/>
      <c r="F7" s="15">
        <f>B7-D7-E7+C7</f>
        <v>23298647</v>
      </c>
    </row>
    <row r="8" spans="1:6" ht="18" customHeight="1" x14ac:dyDescent="0.35">
      <c r="A8" s="14"/>
      <c r="B8" s="15"/>
      <c r="C8" s="15"/>
      <c r="D8" s="15"/>
      <c r="E8" s="15"/>
      <c r="F8" s="15"/>
    </row>
    <row r="9" spans="1:6" ht="18" customHeight="1" x14ac:dyDescent="0.35">
      <c r="A9" s="14" t="s">
        <v>192</v>
      </c>
      <c r="B9" s="15">
        <v>136047381</v>
      </c>
      <c r="C9" s="15">
        <v>162569191</v>
      </c>
      <c r="D9" s="15">
        <v>136047381</v>
      </c>
      <c r="E9" s="15"/>
      <c r="F9" s="15">
        <f>B9-D9-E9+C9</f>
        <v>162569191</v>
      </c>
    </row>
    <row r="10" spans="1:6" ht="18" customHeight="1" x14ac:dyDescent="0.35">
      <c r="A10" s="14"/>
      <c r="B10" s="15"/>
      <c r="C10" s="15"/>
      <c r="D10" s="15"/>
      <c r="E10" s="15"/>
      <c r="F10" s="15"/>
    </row>
    <row r="11" spans="1:6" ht="18" customHeight="1" x14ac:dyDescent="0.35">
      <c r="A11" s="14" t="s">
        <v>193</v>
      </c>
      <c r="B11" s="15">
        <v>1264888961</v>
      </c>
      <c r="C11" s="15">
        <v>88129022</v>
      </c>
      <c r="D11" s="15">
        <v>140297470</v>
      </c>
      <c r="E11" s="15"/>
      <c r="F11" s="15">
        <f>B11-D11-E11+C11</f>
        <v>1212720513</v>
      </c>
    </row>
    <row r="12" spans="1:6" ht="18" customHeight="1" x14ac:dyDescent="0.35">
      <c r="A12" s="14"/>
      <c r="B12" s="15"/>
      <c r="C12" s="15"/>
      <c r="D12" s="15"/>
      <c r="E12" s="15"/>
      <c r="F12" s="15"/>
    </row>
    <row r="13" spans="1:6" ht="18" customHeight="1" x14ac:dyDescent="0.35">
      <c r="A13" s="18" t="s">
        <v>26</v>
      </c>
      <c r="B13" s="15">
        <f>SUM(B7:B12)</f>
        <v>1414973605</v>
      </c>
      <c r="C13" s="15">
        <f>SUM(C7:C12)</f>
        <v>268092532</v>
      </c>
      <c r="D13" s="15">
        <f>SUM(D7:D12)</f>
        <v>284477786</v>
      </c>
      <c r="E13" s="15">
        <f>SUM(E7:E12)</f>
        <v>0</v>
      </c>
      <c r="F13" s="15">
        <f>SUM(F7:F12)</f>
        <v>1398588351</v>
      </c>
    </row>
  </sheetData>
  <mergeCells count="5">
    <mergeCell ref="A5:A6"/>
    <mergeCell ref="B5:B6"/>
    <mergeCell ref="C5:C6"/>
    <mergeCell ref="D5:E5"/>
    <mergeCell ref="F5:F6"/>
  </mergeCells>
  <phoneticPr fontId="3"/>
  <pageMargins left="0.39370078740157483" right="0.39370078740157483" top="0.78740157480314965" bottom="0.39370078740157483" header="0.19685039370078741" footer="0.19685039370078741"/>
  <pageSetup paperSize="9" orientation="landscape"/>
  <headerFoot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topLeftCell="A16" workbookViewId="0">
      <selection activeCell="B9" sqref="B9"/>
    </sheetView>
  </sheetViews>
  <sheetFormatPr defaultColWidth="7.75" defaultRowHeight="15.75" x14ac:dyDescent="0.35"/>
  <cols>
    <col min="1" max="1" width="37" style="10" customWidth="1"/>
    <col min="2" max="11" width="13.5" style="10" customWidth="1"/>
    <col min="12" max="16384" width="7.75" style="10"/>
  </cols>
  <sheetData>
    <row r="1" spans="1:12" ht="30" x14ac:dyDescent="0.6">
      <c r="A1" s="9" t="s">
        <v>194</v>
      </c>
    </row>
    <row r="2" spans="1:12" ht="18.75" x14ac:dyDescent="0.4">
      <c r="A2" s="11" t="s">
        <v>1</v>
      </c>
    </row>
    <row r="3" spans="1:12" ht="18.75" x14ac:dyDescent="0.4">
      <c r="A3" s="11" t="s">
        <v>134</v>
      </c>
    </row>
    <row r="6" spans="1:12" ht="18.75" x14ac:dyDescent="0.4">
      <c r="A6" s="67" t="s">
        <v>195</v>
      </c>
      <c r="J6" s="12" t="s">
        <v>37</v>
      </c>
    </row>
    <row r="7" spans="1:12" ht="37.5" customHeight="1" x14ac:dyDescent="0.35">
      <c r="A7" s="13" t="s">
        <v>196</v>
      </c>
      <c r="B7" s="42" t="s">
        <v>197</v>
      </c>
      <c r="C7" s="42" t="s">
        <v>198</v>
      </c>
      <c r="D7" s="42" t="s">
        <v>199</v>
      </c>
      <c r="E7" s="42" t="s">
        <v>200</v>
      </c>
      <c r="F7" s="42" t="s">
        <v>201</v>
      </c>
      <c r="G7" s="42" t="s">
        <v>202</v>
      </c>
      <c r="H7" s="42" t="s">
        <v>203</v>
      </c>
      <c r="I7" s="42" t="s">
        <v>204</v>
      </c>
      <c r="J7" s="42" t="s">
        <v>205</v>
      </c>
    </row>
    <row r="8" spans="1:12" ht="18" customHeight="1" x14ac:dyDescent="0.35">
      <c r="A8" s="14" t="s">
        <v>206</v>
      </c>
      <c r="B8" s="15">
        <f>1955179000+1000000</f>
        <v>1956179000</v>
      </c>
      <c r="C8" s="15">
        <v>7024564066</v>
      </c>
      <c r="D8" s="15">
        <v>1666060228</v>
      </c>
      <c r="E8" s="15">
        <f>C8-D8</f>
        <v>5358503838</v>
      </c>
      <c r="F8" s="15">
        <v>4049862262</v>
      </c>
      <c r="G8" s="68">
        <v>1</v>
      </c>
      <c r="H8" s="15">
        <f>E8*G8</f>
        <v>5358503838</v>
      </c>
      <c r="I8" s="15">
        <v>0</v>
      </c>
      <c r="J8" s="15"/>
    </row>
    <row r="9" spans="1:12" ht="18" customHeight="1" x14ac:dyDescent="0.35">
      <c r="A9" s="14"/>
      <c r="B9" s="15"/>
      <c r="C9" s="15"/>
      <c r="D9" s="15"/>
      <c r="E9" s="15"/>
      <c r="F9" s="15"/>
      <c r="G9" s="68"/>
      <c r="H9" s="15"/>
      <c r="I9" s="15"/>
      <c r="J9" s="15"/>
    </row>
    <row r="10" spans="1:12" ht="18" customHeight="1" x14ac:dyDescent="0.35">
      <c r="A10" s="14"/>
      <c r="B10" s="15"/>
      <c r="C10" s="15"/>
      <c r="D10" s="15"/>
      <c r="E10" s="15"/>
      <c r="F10" s="15"/>
      <c r="G10" s="15"/>
      <c r="H10" s="15"/>
      <c r="I10" s="15"/>
      <c r="J10" s="15"/>
    </row>
    <row r="11" spans="1:12" ht="18" customHeight="1" x14ac:dyDescent="0.35">
      <c r="A11" s="18" t="s">
        <v>26</v>
      </c>
      <c r="B11" s="15">
        <f>SUM(B8:B10)</f>
        <v>1956179000</v>
      </c>
      <c r="C11" s="15"/>
      <c r="D11" s="15"/>
      <c r="E11" s="15"/>
      <c r="F11" s="15"/>
      <c r="G11" s="15"/>
      <c r="H11" s="15"/>
      <c r="I11" s="15"/>
      <c r="J11" s="15"/>
    </row>
    <row r="13" spans="1:12" ht="18.75" x14ac:dyDescent="0.4">
      <c r="A13" s="67" t="s">
        <v>207</v>
      </c>
      <c r="K13" s="12" t="s">
        <v>37</v>
      </c>
    </row>
    <row r="14" spans="1:12" ht="37.5" customHeight="1" x14ac:dyDescent="0.35">
      <c r="A14" s="13" t="s">
        <v>196</v>
      </c>
      <c r="B14" s="42" t="s">
        <v>208</v>
      </c>
      <c r="C14" s="42" t="s">
        <v>198</v>
      </c>
      <c r="D14" s="42" t="s">
        <v>199</v>
      </c>
      <c r="E14" s="42" t="s">
        <v>200</v>
      </c>
      <c r="F14" s="42" t="s">
        <v>201</v>
      </c>
      <c r="G14" s="42" t="s">
        <v>202</v>
      </c>
      <c r="H14" s="42" t="s">
        <v>203</v>
      </c>
      <c r="I14" s="42" t="s">
        <v>209</v>
      </c>
      <c r="J14" s="42" t="s">
        <v>210</v>
      </c>
      <c r="K14" s="42" t="s">
        <v>205</v>
      </c>
    </row>
    <row r="15" spans="1:12" ht="18" customHeight="1" x14ac:dyDescent="0.35">
      <c r="A15" s="14" t="s">
        <v>211</v>
      </c>
      <c r="B15" s="15">
        <v>198000</v>
      </c>
      <c r="C15" s="43">
        <v>406708237</v>
      </c>
      <c r="D15" s="43">
        <v>27505333</v>
      </c>
      <c r="E15" s="15">
        <f t="shared" ref="E15:E30" si="0">C15-D15</f>
        <v>379202904</v>
      </c>
      <c r="F15" s="15">
        <v>8000000</v>
      </c>
      <c r="G15" s="68">
        <f t="shared" ref="G15:G30" si="1">B15/F15</f>
        <v>2.4750000000000001E-2</v>
      </c>
      <c r="H15" s="15">
        <f t="shared" ref="H15:H21" si="2">E15*G15</f>
        <v>9385271.8739999998</v>
      </c>
      <c r="I15" s="15">
        <v>0</v>
      </c>
      <c r="J15" s="15">
        <f>B15-I15</f>
        <v>198000</v>
      </c>
      <c r="K15" s="15">
        <v>198000</v>
      </c>
      <c r="L15" s="10">
        <f>H15-B15</f>
        <v>9187271.8739999998</v>
      </c>
    </row>
    <row r="16" spans="1:12" ht="18" customHeight="1" x14ac:dyDescent="0.35">
      <c r="A16" s="14" t="s">
        <v>212</v>
      </c>
      <c r="B16" s="15">
        <v>160000</v>
      </c>
      <c r="C16" s="15">
        <v>17825368260</v>
      </c>
      <c r="D16" s="15">
        <v>5210753614</v>
      </c>
      <c r="E16" s="15">
        <f t="shared" si="0"/>
        <v>12614614646</v>
      </c>
      <c r="F16" s="15">
        <v>7829920000</v>
      </c>
      <c r="G16" s="68">
        <f t="shared" si="1"/>
        <v>2.0434436111735498E-5</v>
      </c>
      <c r="H16" s="15">
        <f t="shared" si="2"/>
        <v>257772.5370578499</v>
      </c>
      <c r="I16" s="15">
        <v>0</v>
      </c>
      <c r="J16" s="15">
        <f t="shared" ref="J16:J30" si="3">B16-I16</f>
        <v>160000</v>
      </c>
      <c r="K16" s="15">
        <f>B16</f>
        <v>160000</v>
      </c>
      <c r="L16" s="10">
        <f t="shared" ref="L16:L30" si="4">H16-B16</f>
        <v>97772.537057849899</v>
      </c>
    </row>
    <row r="17" spans="1:12" ht="18" customHeight="1" x14ac:dyDescent="0.35">
      <c r="A17" s="14" t="s">
        <v>213</v>
      </c>
      <c r="B17" s="15">
        <v>4092000</v>
      </c>
      <c r="C17" s="15">
        <v>1547279032828</v>
      </c>
      <c r="D17" s="15">
        <v>1453259264097</v>
      </c>
      <c r="E17" s="15">
        <f t="shared" si="0"/>
        <v>94019768731</v>
      </c>
      <c r="F17" s="15">
        <v>66119791403</v>
      </c>
      <c r="G17" s="68">
        <f t="shared" si="1"/>
        <v>6.188767255872403E-5</v>
      </c>
      <c r="H17" s="15">
        <f t="shared" si="2"/>
        <v>5818664.6612710888</v>
      </c>
      <c r="I17" s="15">
        <v>0</v>
      </c>
      <c r="J17" s="15">
        <f t="shared" si="3"/>
        <v>4092000</v>
      </c>
      <c r="K17" s="15">
        <f>B17</f>
        <v>4092000</v>
      </c>
      <c r="L17" s="10">
        <f t="shared" si="4"/>
        <v>1726664.6612710888</v>
      </c>
    </row>
    <row r="18" spans="1:12" ht="18" customHeight="1" x14ac:dyDescent="0.35">
      <c r="A18" s="14" t="s">
        <v>214</v>
      </c>
      <c r="B18" s="15">
        <v>60000</v>
      </c>
      <c r="C18" s="15">
        <v>828743583</v>
      </c>
      <c r="D18" s="15">
        <v>582866090</v>
      </c>
      <c r="E18" s="15">
        <f t="shared" si="0"/>
        <v>245877493</v>
      </c>
      <c r="F18" s="15">
        <f>151940000</f>
        <v>151940000</v>
      </c>
      <c r="G18" s="68">
        <f t="shared" si="1"/>
        <v>3.9489272081084638E-4</v>
      </c>
      <c r="H18" s="15">
        <f t="shared" si="2"/>
        <v>97095.232196919838</v>
      </c>
      <c r="I18" s="15">
        <v>0</v>
      </c>
      <c r="J18" s="15">
        <f t="shared" si="3"/>
        <v>60000</v>
      </c>
      <c r="K18" s="15">
        <v>60000</v>
      </c>
      <c r="L18" s="10">
        <f t="shared" si="4"/>
        <v>37095.232196919838</v>
      </c>
    </row>
    <row r="19" spans="1:12" ht="18" customHeight="1" x14ac:dyDescent="0.35">
      <c r="A19" s="14" t="s">
        <v>215</v>
      </c>
      <c r="B19" s="15">
        <v>2115000</v>
      </c>
      <c r="C19" s="15">
        <v>275116196782</v>
      </c>
      <c r="D19" s="15">
        <v>263791577287</v>
      </c>
      <c r="E19" s="15">
        <f t="shared" si="0"/>
        <v>11324619495</v>
      </c>
      <c r="F19" s="15">
        <v>10087745495</v>
      </c>
      <c r="G19" s="68">
        <f t="shared" si="1"/>
        <v>2.0966032509923071E-4</v>
      </c>
      <c r="H19" s="15">
        <f t="shared" si="2"/>
        <v>2374323.4049467859</v>
      </c>
      <c r="I19" s="15">
        <v>0</v>
      </c>
      <c r="J19" s="15">
        <f t="shared" si="3"/>
        <v>2115000</v>
      </c>
      <c r="K19" s="15">
        <f t="shared" ref="K19:K21" si="5">B19</f>
        <v>2115000</v>
      </c>
      <c r="L19" s="10">
        <f t="shared" si="4"/>
        <v>259323.40494678589</v>
      </c>
    </row>
    <row r="20" spans="1:12" ht="18" customHeight="1" x14ac:dyDescent="0.35">
      <c r="A20" s="14" t="s">
        <v>216</v>
      </c>
      <c r="B20" s="15">
        <v>342000</v>
      </c>
      <c r="C20" s="15">
        <v>1149467999</v>
      </c>
      <c r="D20" s="15">
        <v>19021263</v>
      </c>
      <c r="E20" s="15">
        <f t="shared" si="0"/>
        <v>1130446736</v>
      </c>
      <c r="F20" s="15">
        <v>1078685044</v>
      </c>
      <c r="G20" s="68">
        <f t="shared" si="1"/>
        <v>3.1705269476230911E-4</v>
      </c>
      <c r="H20" s="15">
        <f t="shared" si="2"/>
        <v>358411.18393405661</v>
      </c>
      <c r="I20" s="15">
        <v>0</v>
      </c>
      <c r="J20" s="15">
        <f t="shared" si="3"/>
        <v>342000</v>
      </c>
      <c r="K20" s="15">
        <f t="shared" si="5"/>
        <v>342000</v>
      </c>
      <c r="L20" s="10">
        <f t="shared" si="4"/>
        <v>16411.183934056608</v>
      </c>
    </row>
    <row r="21" spans="1:12" ht="18" customHeight="1" x14ac:dyDescent="0.35">
      <c r="A21" s="14" t="s">
        <v>217</v>
      </c>
      <c r="B21" s="15">
        <v>909000</v>
      </c>
      <c r="C21" s="15">
        <v>1533655515</v>
      </c>
      <c r="D21" s="15">
        <v>176078690</v>
      </c>
      <c r="E21" s="15">
        <f t="shared" si="0"/>
        <v>1357576825</v>
      </c>
      <c r="F21" s="15">
        <v>1045182573</v>
      </c>
      <c r="G21" s="68">
        <f t="shared" si="1"/>
        <v>8.6970451238091971E-4</v>
      </c>
      <c r="H21" s="15">
        <f t="shared" si="2"/>
        <v>1180690.6906062621</v>
      </c>
      <c r="I21" s="15">
        <v>0</v>
      </c>
      <c r="J21" s="15">
        <f t="shared" si="3"/>
        <v>909000</v>
      </c>
      <c r="K21" s="15">
        <f t="shared" si="5"/>
        <v>909000</v>
      </c>
      <c r="L21" s="10">
        <f t="shared" si="4"/>
        <v>271690.69060626207</v>
      </c>
    </row>
    <row r="22" spans="1:12" ht="18" customHeight="1" x14ac:dyDescent="0.35">
      <c r="A22" s="14" t="s">
        <v>218</v>
      </c>
      <c r="B22" s="15">
        <v>2260000</v>
      </c>
      <c r="C22" s="15">
        <v>828743583</v>
      </c>
      <c r="D22" s="15">
        <v>582866090</v>
      </c>
      <c r="E22" s="15">
        <f t="shared" si="0"/>
        <v>245877493</v>
      </c>
      <c r="F22" s="15">
        <v>151940000</v>
      </c>
      <c r="G22" s="68">
        <f t="shared" si="1"/>
        <v>1.4874292483875213E-2</v>
      </c>
      <c r="H22" s="15">
        <f>E22*G22</f>
        <v>3657253.7460839804</v>
      </c>
      <c r="I22" s="15">
        <v>0</v>
      </c>
      <c r="J22" s="15">
        <f t="shared" si="3"/>
        <v>2260000</v>
      </c>
      <c r="K22" s="15">
        <v>2260000</v>
      </c>
      <c r="L22" s="10">
        <f t="shared" si="4"/>
        <v>1397253.7460839804</v>
      </c>
    </row>
    <row r="23" spans="1:12" ht="18" customHeight="1" x14ac:dyDescent="0.35">
      <c r="A23" s="14" t="s">
        <v>219</v>
      </c>
      <c r="B23" s="15">
        <v>900000</v>
      </c>
      <c r="C23" s="15">
        <v>925308652</v>
      </c>
      <c r="D23" s="15">
        <v>3872102</v>
      </c>
      <c r="E23" s="15">
        <f t="shared" si="0"/>
        <v>921436550</v>
      </c>
      <c r="F23" s="15">
        <v>815125000</v>
      </c>
      <c r="G23" s="68">
        <f t="shared" si="1"/>
        <v>1.104125134181874E-3</v>
      </c>
      <c r="H23" s="15">
        <f t="shared" ref="H23:H30" si="6">E23*G23</f>
        <v>1017381.2544088331</v>
      </c>
      <c r="I23" s="15">
        <v>0</v>
      </c>
      <c r="J23" s="15">
        <f t="shared" si="3"/>
        <v>900000</v>
      </c>
      <c r="K23" s="15">
        <f t="shared" ref="K23:K25" si="7">B23</f>
        <v>900000</v>
      </c>
      <c r="L23" s="10">
        <f t="shared" si="4"/>
        <v>117381.25440883311</v>
      </c>
    </row>
    <row r="24" spans="1:12" ht="18" customHeight="1" x14ac:dyDescent="0.35">
      <c r="A24" s="14" t="s">
        <v>220</v>
      </c>
      <c r="B24" s="15">
        <v>340000</v>
      </c>
      <c r="C24" s="15">
        <v>328235797</v>
      </c>
      <c r="D24" s="15">
        <v>3365463</v>
      </c>
      <c r="E24" s="15">
        <f t="shared" si="0"/>
        <v>324870334</v>
      </c>
      <c r="F24" s="15">
        <v>293627369</v>
      </c>
      <c r="G24" s="68">
        <f t="shared" si="1"/>
        <v>1.1579302064311315E-3</v>
      </c>
      <c r="H24" s="15">
        <f t="shared" si="6"/>
        <v>376177.17291197064</v>
      </c>
      <c r="I24" s="15">
        <v>0</v>
      </c>
      <c r="J24" s="15">
        <f t="shared" si="3"/>
        <v>340000</v>
      </c>
      <c r="K24" s="15">
        <f t="shared" si="7"/>
        <v>340000</v>
      </c>
      <c r="L24" s="10">
        <f t="shared" si="4"/>
        <v>36177.172911970643</v>
      </c>
    </row>
    <row r="25" spans="1:12" ht="18" customHeight="1" x14ac:dyDescent="0.35">
      <c r="A25" s="14" t="s">
        <v>221</v>
      </c>
      <c r="B25" s="15">
        <v>320000</v>
      </c>
      <c r="C25" s="15">
        <v>413102302</v>
      </c>
      <c r="D25" s="15">
        <v>55251237</v>
      </c>
      <c r="E25" s="15">
        <f t="shared" si="0"/>
        <v>357851065</v>
      </c>
      <c r="F25" s="15">
        <v>318000000</v>
      </c>
      <c r="G25" s="68">
        <f t="shared" si="1"/>
        <v>1.0062893081761006E-3</v>
      </c>
      <c r="H25" s="15">
        <f t="shared" si="6"/>
        <v>360101.70062893082</v>
      </c>
      <c r="I25" s="15">
        <v>0</v>
      </c>
      <c r="J25" s="15">
        <f t="shared" si="3"/>
        <v>320000</v>
      </c>
      <c r="K25" s="15">
        <f t="shared" si="7"/>
        <v>320000</v>
      </c>
      <c r="L25" s="10">
        <f t="shared" si="4"/>
        <v>40101.700628930819</v>
      </c>
    </row>
    <row r="26" spans="1:12" ht="18" customHeight="1" x14ac:dyDescent="0.35">
      <c r="A26" s="14" t="s">
        <v>222</v>
      </c>
      <c r="B26" s="15">
        <v>2189000</v>
      </c>
      <c r="C26" s="15">
        <v>592445407</v>
      </c>
      <c r="D26" s="15">
        <v>5320972</v>
      </c>
      <c r="E26" s="15">
        <f t="shared" si="0"/>
        <v>587124435</v>
      </c>
      <c r="F26" s="15">
        <v>500000000</v>
      </c>
      <c r="G26" s="68">
        <f>B26/F26</f>
        <v>4.3779999999999999E-3</v>
      </c>
      <c r="H26" s="15">
        <f t="shared" si="6"/>
        <v>2570430.7764300001</v>
      </c>
      <c r="I26" s="15">
        <v>0</v>
      </c>
      <c r="J26" s="15">
        <f t="shared" si="3"/>
        <v>2189000</v>
      </c>
      <c r="K26" s="15">
        <v>2189000</v>
      </c>
      <c r="L26" s="10">
        <f t="shared" si="4"/>
        <v>381430.77643000009</v>
      </c>
    </row>
    <row r="27" spans="1:12" ht="18" customHeight="1" x14ac:dyDescent="0.35">
      <c r="A27" s="14" t="s">
        <v>223</v>
      </c>
      <c r="B27" s="15">
        <v>22152000</v>
      </c>
      <c r="C27" s="15">
        <v>188486040</v>
      </c>
      <c r="D27" s="15">
        <v>14222523</v>
      </c>
      <c r="E27" s="15">
        <f t="shared" si="0"/>
        <v>174263517</v>
      </c>
      <c r="F27" s="15">
        <v>100000000</v>
      </c>
      <c r="G27" s="68">
        <f t="shared" si="1"/>
        <v>0.22151999999999999</v>
      </c>
      <c r="H27" s="15">
        <f t="shared" si="6"/>
        <v>38602854.285839997</v>
      </c>
      <c r="I27" s="15">
        <v>0</v>
      </c>
      <c r="J27" s="15">
        <f t="shared" si="3"/>
        <v>22152000</v>
      </c>
      <c r="K27" s="15">
        <v>22152000</v>
      </c>
      <c r="L27" s="10">
        <f t="shared" si="4"/>
        <v>16450854.285839997</v>
      </c>
    </row>
    <row r="28" spans="1:12" ht="18" customHeight="1" x14ac:dyDescent="0.35">
      <c r="A28" s="14" t="s">
        <v>224</v>
      </c>
      <c r="B28" s="15">
        <v>240000</v>
      </c>
      <c r="C28" s="15">
        <v>116395231</v>
      </c>
      <c r="D28" s="15">
        <v>18781054</v>
      </c>
      <c r="E28" s="15">
        <f t="shared" si="0"/>
        <v>97614177</v>
      </c>
      <c r="F28" s="15">
        <v>101468000</v>
      </c>
      <c r="G28" s="68">
        <f t="shared" si="1"/>
        <v>2.3652777230259788E-3</v>
      </c>
      <c r="H28" s="15">
        <f t="shared" si="6"/>
        <v>230884.63830961488</v>
      </c>
      <c r="I28" s="15">
        <v>0</v>
      </c>
      <c r="J28" s="15">
        <f t="shared" si="3"/>
        <v>240000</v>
      </c>
      <c r="K28" s="15">
        <f t="shared" ref="K28:K30" si="8">B28</f>
        <v>240000</v>
      </c>
      <c r="L28" s="10">
        <f t="shared" si="4"/>
        <v>-9115.3616903851216</v>
      </c>
    </row>
    <row r="29" spans="1:12" ht="18" customHeight="1" x14ac:dyDescent="0.35">
      <c r="A29" s="14" t="s">
        <v>225</v>
      </c>
      <c r="B29" s="15">
        <v>300000</v>
      </c>
      <c r="C29" s="43">
        <v>109119033</v>
      </c>
      <c r="D29" s="43">
        <v>34632741</v>
      </c>
      <c r="E29" s="15">
        <f t="shared" si="0"/>
        <v>74486292</v>
      </c>
      <c r="F29" s="15">
        <v>25515000</v>
      </c>
      <c r="G29" s="68">
        <f t="shared" si="1"/>
        <v>1.1757789535567314E-2</v>
      </c>
      <c r="H29" s="15">
        <f t="shared" si="6"/>
        <v>875794.14462081133</v>
      </c>
      <c r="I29" s="15">
        <v>0</v>
      </c>
      <c r="J29" s="15">
        <f t="shared" si="3"/>
        <v>300000</v>
      </c>
      <c r="K29" s="15">
        <f t="shared" si="8"/>
        <v>300000</v>
      </c>
      <c r="L29" s="10">
        <f t="shared" si="4"/>
        <v>575794.14462081133</v>
      </c>
    </row>
    <row r="30" spans="1:12" ht="18" customHeight="1" x14ac:dyDescent="0.35">
      <c r="A30" s="14" t="s">
        <v>226</v>
      </c>
      <c r="B30" s="15">
        <v>1800000</v>
      </c>
      <c r="C30" s="15">
        <v>24857606000000</v>
      </c>
      <c r="D30" s="15">
        <v>24516985000000</v>
      </c>
      <c r="E30" s="15">
        <f t="shared" si="0"/>
        <v>340621000000</v>
      </c>
      <c r="F30" s="15">
        <v>16602000000</v>
      </c>
      <c r="G30" s="68">
        <f t="shared" si="1"/>
        <v>1.0842067220816769E-4</v>
      </c>
      <c r="H30" s="15">
        <f t="shared" si="6"/>
        <v>36930357.78821829</v>
      </c>
      <c r="I30" s="15">
        <v>0</v>
      </c>
      <c r="J30" s="15">
        <f t="shared" si="3"/>
        <v>1800000</v>
      </c>
      <c r="K30" s="15">
        <f t="shared" si="8"/>
        <v>1800000</v>
      </c>
      <c r="L30" s="10">
        <f t="shared" si="4"/>
        <v>35130357.78821829</v>
      </c>
    </row>
    <row r="31" spans="1:12" ht="18" customHeight="1" x14ac:dyDescent="0.35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15"/>
    </row>
    <row r="32" spans="1:12" ht="18" customHeight="1" x14ac:dyDescent="0.35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</row>
    <row r="33" spans="1:11" ht="18" customHeight="1" x14ac:dyDescent="0.35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</row>
    <row r="34" spans="1:11" ht="18" customHeight="1" thickBot="1" x14ac:dyDescent="0.4">
      <c r="A34" s="69"/>
      <c r="B34" s="70"/>
      <c r="C34" s="70"/>
      <c r="D34" s="70"/>
      <c r="E34" s="70"/>
      <c r="F34" s="70"/>
      <c r="G34" s="70"/>
      <c r="H34" s="70"/>
      <c r="I34" s="70"/>
      <c r="J34" s="70"/>
      <c r="K34" s="70"/>
    </row>
    <row r="35" spans="1:11" ht="18" customHeight="1" thickTop="1" x14ac:dyDescent="0.35">
      <c r="A35" s="71" t="s">
        <v>26</v>
      </c>
      <c r="B35" s="72">
        <f>SUM(B15:B34)</f>
        <v>38377000</v>
      </c>
      <c r="C35" s="72"/>
      <c r="D35" s="72"/>
      <c r="E35" s="72"/>
      <c r="F35" s="72"/>
      <c r="G35" s="72"/>
      <c r="H35" s="72"/>
      <c r="I35" s="72"/>
      <c r="J35" s="72">
        <f>SUM(J15:J34)</f>
        <v>38377000</v>
      </c>
      <c r="K35" s="72"/>
    </row>
  </sheetData>
  <autoFilter ref="A14:L30"/>
  <phoneticPr fontId="3"/>
  <pageMargins left="0.3888888888888889" right="0.3888888888888889" top="0.3888888888888889" bottom="0.3888888888888889" header="0.19444444444444445" footer="0.19444444444444445"/>
  <pageSetup paperSize="9" scale="72" fitToHeight="0" orientation="landscape"/>
  <headerFooter>
    <oddHeader>&amp;R&amp;9&amp;D</oddHead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workbookViewId="0">
      <selection activeCell="B23" sqref="B23:H23"/>
    </sheetView>
  </sheetViews>
  <sheetFormatPr defaultColWidth="8.875" defaultRowHeight="11.25" x14ac:dyDescent="0.15"/>
  <cols>
    <col min="1" max="1" width="30.875" style="2" customWidth="1"/>
    <col min="2" max="11" width="15.875" style="2" customWidth="1"/>
    <col min="12" max="16384" width="8.875" style="2"/>
  </cols>
  <sheetData>
    <row r="1" spans="1:9" ht="21" x14ac:dyDescent="0.15">
      <c r="A1" s="1" t="s">
        <v>27</v>
      </c>
      <c r="B1" s="1"/>
      <c r="C1" s="1"/>
      <c r="D1" s="1"/>
      <c r="E1" s="1"/>
      <c r="F1" s="1"/>
      <c r="G1" s="1"/>
      <c r="H1" s="1"/>
      <c r="I1" s="1"/>
    </row>
    <row r="2" spans="1:9" ht="13.5" x14ac:dyDescent="0.15">
      <c r="A2" s="3" t="s">
        <v>1</v>
      </c>
      <c r="B2" s="3"/>
      <c r="C2" s="3"/>
      <c r="D2" s="3"/>
      <c r="E2" s="3"/>
      <c r="F2" s="3"/>
      <c r="G2" s="3"/>
      <c r="H2" s="3"/>
      <c r="I2" s="4" t="s">
        <v>2</v>
      </c>
    </row>
    <row r="3" spans="1:9" ht="13.5" x14ac:dyDescent="0.15">
      <c r="A3" s="3" t="s">
        <v>3</v>
      </c>
      <c r="B3" s="3"/>
      <c r="C3" s="3"/>
      <c r="D3" s="3"/>
      <c r="E3" s="3"/>
      <c r="F3" s="3"/>
      <c r="G3" s="3"/>
      <c r="H3" s="3"/>
      <c r="I3" s="3"/>
    </row>
    <row r="4" spans="1:9" ht="13.5" x14ac:dyDescent="0.15">
      <c r="A4" s="3"/>
      <c r="B4" s="3"/>
      <c r="C4" s="3"/>
      <c r="D4" s="3"/>
      <c r="E4" s="3"/>
      <c r="F4" s="3"/>
      <c r="G4" s="3"/>
      <c r="H4" s="3"/>
      <c r="I4" s="4" t="s">
        <v>4</v>
      </c>
    </row>
    <row r="5" spans="1:9" ht="22.5" x14ac:dyDescent="0.15">
      <c r="A5" s="5" t="s">
        <v>5</v>
      </c>
      <c r="B5" s="6" t="s">
        <v>28</v>
      </c>
      <c r="C5" s="5" t="s">
        <v>29</v>
      </c>
      <c r="D5" s="5" t="s">
        <v>30</v>
      </c>
      <c r="E5" s="5" t="s">
        <v>31</v>
      </c>
      <c r="F5" s="5" t="s">
        <v>32</v>
      </c>
      <c r="G5" s="5" t="s">
        <v>33</v>
      </c>
      <c r="H5" s="5" t="s">
        <v>34</v>
      </c>
      <c r="I5" s="5" t="s">
        <v>26</v>
      </c>
    </row>
    <row r="6" spans="1:9" x14ac:dyDescent="0.15">
      <c r="A6" s="7" t="s">
        <v>13</v>
      </c>
      <c r="B6" s="8">
        <v>1374934898</v>
      </c>
      <c r="C6" s="8">
        <v>19412708911</v>
      </c>
      <c r="D6" s="8">
        <v>3488726918</v>
      </c>
      <c r="E6" s="8">
        <v>8420695527</v>
      </c>
      <c r="F6" s="8">
        <v>53557418</v>
      </c>
      <c r="G6" s="8">
        <v>345675054</v>
      </c>
      <c r="H6" s="8">
        <v>3281577862</v>
      </c>
      <c r="I6" s="8">
        <v>36377876588</v>
      </c>
    </row>
    <row r="7" spans="1:9" x14ac:dyDescent="0.15">
      <c r="A7" s="7" t="s">
        <v>14</v>
      </c>
      <c r="B7" s="8">
        <v>74989380</v>
      </c>
      <c r="C7" s="8">
        <v>13369058076</v>
      </c>
      <c r="D7" s="8">
        <v>1647792210</v>
      </c>
      <c r="E7" s="8">
        <v>3808144289</v>
      </c>
      <c r="F7" s="8">
        <v>12604164</v>
      </c>
      <c r="G7" s="8">
        <v>201232749</v>
      </c>
      <c r="H7" s="8">
        <v>985996080</v>
      </c>
      <c r="I7" s="8">
        <v>20099816948</v>
      </c>
    </row>
    <row r="8" spans="1:9" x14ac:dyDescent="0.15">
      <c r="A8" s="7" t="s">
        <v>16</v>
      </c>
      <c r="B8" s="8" t="s">
        <v>15</v>
      </c>
      <c r="C8" s="8" t="s">
        <v>15</v>
      </c>
      <c r="D8" s="8" t="s">
        <v>15</v>
      </c>
      <c r="E8" s="8" t="s">
        <v>15</v>
      </c>
      <c r="F8" s="8" t="s">
        <v>15</v>
      </c>
      <c r="G8" s="8" t="s">
        <v>15</v>
      </c>
      <c r="H8" s="8" t="s">
        <v>15</v>
      </c>
      <c r="I8" s="8" t="s">
        <v>15</v>
      </c>
    </row>
    <row r="9" spans="1:9" x14ac:dyDescent="0.15">
      <c r="A9" s="7" t="s">
        <v>17</v>
      </c>
      <c r="B9" s="8">
        <v>1282879837</v>
      </c>
      <c r="C9" s="8">
        <v>5479254175</v>
      </c>
      <c r="D9" s="8">
        <v>1601759040</v>
      </c>
      <c r="E9" s="8">
        <v>3766056585</v>
      </c>
      <c r="F9" s="8">
        <v>34981315</v>
      </c>
      <c r="G9" s="8">
        <v>124685003</v>
      </c>
      <c r="H9" s="8">
        <v>2158993670</v>
      </c>
      <c r="I9" s="8">
        <v>14448609625</v>
      </c>
    </row>
    <row r="10" spans="1:9" x14ac:dyDescent="0.15">
      <c r="A10" s="7" t="s">
        <v>18</v>
      </c>
      <c r="B10" s="8">
        <v>13177681</v>
      </c>
      <c r="C10" s="8">
        <v>407359525</v>
      </c>
      <c r="D10" s="8">
        <v>205420668</v>
      </c>
      <c r="E10" s="8">
        <v>809641814</v>
      </c>
      <c r="F10" s="8">
        <v>5971939</v>
      </c>
      <c r="G10" s="8">
        <v>19757302</v>
      </c>
      <c r="H10" s="8">
        <v>100570715</v>
      </c>
      <c r="I10" s="8">
        <v>1561899644</v>
      </c>
    </row>
    <row r="11" spans="1:9" x14ac:dyDescent="0.15">
      <c r="A11" s="7" t="s">
        <v>19</v>
      </c>
      <c r="B11" s="8" t="s">
        <v>15</v>
      </c>
      <c r="C11" s="8" t="s">
        <v>15</v>
      </c>
      <c r="D11" s="8" t="s">
        <v>15</v>
      </c>
      <c r="E11" s="8" t="s">
        <v>15</v>
      </c>
      <c r="F11" s="8" t="s">
        <v>15</v>
      </c>
      <c r="G11" s="8" t="s">
        <v>15</v>
      </c>
      <c r="H11" s="8" t="s">
        <v>15</v>
      </c>
      <c r="I11" s="8" t="s">
        <v>15</v>
      </c>
    </row>
    <row r="12" spans="1:9" x14ac:dyDescent="0.15">
      <c r="A12" s="7" t="s">
        <v>20</v>
      </c>
      <c r="B12" s="8" t="s">
        <v>15</v>
      </c>
      <c r="C12" s="8" t="s">
        <v>15</v>
      </c>
      <c r="D12" s="8" t="s">
        <v>15</v>
      </c>
      <c r="E12" s="8" t="s">
        <v>15</v>
      </c>
      <c r="F12" s="8" t="s">
        <v>15</v>
      </c>
      <c r="G12" s="8" t="s">
        <v>15</v>
      </c>
      <c r="H12" s="8" t="s">
        <v>15</v>
      </c>
      <c r="I12" s="8" t="s">
        <v>15</v>
      </c>
    </row>
    <row r="13" spans="1:9" x14ac:dyDescent="0.15">
      <c r="A13" s="7" t="s">
        <v>21</v>
      </c>
      <c r="B13" s="8" t="s">
        <v>15</v>
      </c>
      <c r="C13" s="8" t="s">
        <v>15</v>
      </c>
      <c r="D13" s="8" t="s">
        <v>15</v>
      </c>
      <c r="E13" s="8" t="s">
        <v>15</v>
      </c>
      <c r="F13" s="8" t="s">
        <v>15</v>
      </c>
      <c r="G13" s="8" t="s">
        <v>15</v>
      </c>
      <c r="H13" s="8" t="s">
        <v>15</v>
      </c>
      <c r="I13" s="8" t="s">
        <v>15</v>
      </c>
    </row>
    <row r="14" spans="1:9" x14ac:dyDescent="0.15">
      <c r="A14" s="7" t="s">
        <v>22</v>
      </c>
      <c r="B14" s="8" t="s">
        <v>15</v>
      </c>
      <c r="C14" s="8">
        <v>121695316</v>
      </c>
      <c r="D14" s="8" t="s">
        <v>15</v>
      </c>
      <c r="E14" s="8" t="s">
        <v>15</v>
      </c>
      <c r="F14" s="8" t="s">
        <v>15</v>
      </c>
      <c r="G14" s="8" t="s">
        <v>15</v>
      </c>
      <c r="H14" s="8">
        <v>34678197</v>
      </c>
      <c r="I14" s="8">
        <v>156373513</v>
      </c>
    </row>
    <row r="15" spans="1:9" x14ac:dyDescent="0.15">
      <c r="A15" s="7" t="s">
        <v>23</v>
      </c>
      <c r="B15" s="8">
        <v>3888000</v>
      </c>
      <c r="C15" s="8">
        <v>35341819</v>
      </c>
      <c r="D15" s="8">
        <v>33755000</v>
      </c>
      <c r="E15" s="8">
        <v>36852839</v>
      </c>
      <c r="F15" s="8" t="s">
        <v>15</v>
      </c>
      <c r="G15" s="8" t="s">
        <v>15</v>
      </c>
      <c r="H15" s="8">
        <v>1339200</v>
      </c>
      <c r="I15" s="8">
        <v>111176858</v>
      </c>
    </row>
    <row r="16" spans="1:9" x14ac:dyDescent="0.15">
      <c r="A16" s="7" t="s">
        <v>24</v>
      </c>
      <c r="B16" s="8">
        <v>56432399983</v>
      </c>
      <c r="C16" s="8" t="s">
        <v>15</v>
      </c>
      <c r="D16" s="8">
        <v>5656010</v>
      </c>
      <c r="E16" s="8">
        <v>6950974</v>
      </c>
      <c r="F16" s="8">
        <v>530444975</v>
      </c>
      <c r="G16" s="8">
        <v>173317886</v>
      </c>
      <c r="H16" s="8">
        <v>45744645</v>
      </c>
      <c r="I16" s="8">
        <v>57194514473</v>
      </c>
    </row>
    <row r="17" spans="1:9" x14ac:dyDescent="0.15">
      <c r="A17" s="7" t="s">
        <v>14</v>
      </c>
      <c r="B17" s="8">
        <v>20367345553</v>
      </c>
      <c r="C17" s="8" t="s">
        <v>15</v>
      </c>
      <c r="D17" s="8" t="s">
        <v>15</v>
      </c>
      <c r="E17" s="8" t="s">
        <v>15</v>
      </c>
      <c r="F17" s="8">
        <v>364522000</v>
      </c>
      <c r="G17" s="8">
        <v>9535691</v>
      </c>
      <c r="H17" s="8" t="s">
        <v>15</v>
      </c>
      <c r="I17" s="8">
        <v>20741403244</v>
      </c>
    </row>
    <row r="18" spans="1:9" x14ac:dyDescent="0.15">
      <c r="A18" s="7" t="s">
        <v>17</v>
      </c>
      <c r="B18" s="8">
        <v>150958720</v>
      </c>
      <c r="C18" s="8" t="s">
        <v>15</v>
      </c>
      <c r="D18" s="8" t="s">
        <v>15</v>
      </c>
      <c r="E18" s="8" t="s">
        <v>15</v>
      </c>
      <c r="F18" s="8" t="s">
        <v>15</v>
      </c>
      <c r="G18" s="8" t="s">
        <v>15</v>
      </c>
      <c r="H18" s="8" t="s">
        <v>15</v>
      </c>
      <c r="I18" s="8">
        <v>150958720</v>
      </c>
    </row>
    <row r="19" spans="1:9" x14ac:dyDescent="0.15">
      <c r="A19" s="7" t="s">
        <v>18</v>
      </c>
      <c r="B19" s="8">
        <v>35202538814</v>
      </c>
      <c r="C19" s="8" t="s">
        <v>15</v>
      </c>
      <c r="D19" s="8">
        <v>5656010</v>
      </c>
      <c r="E19" s="8">
        <v>6950974</v>
      </c>
      <c r="F19" s="8">
        <v>162072975</v>
      </c>
      <c r="G19" s="8">
        <v>163782195</v>
      </c>
      <c r="H19" s="8">
        <v>45744645</v>
      </c>
      <c r="I19" s="8">
        <v>35586745613</v>
      </c>
    </row>
    <row r="20" spans="1:9" x14ac:dyDescent="0.15">
      <c r="A20" s="7" t="s">
        <v>22</v>
      </c>
      <c r="B20" s="8" t="s">
        <v>15</v>
      </c>
      <c r="C20" s="8" t="s">
        <v>15</v>
      </c>
      <c r="D20" s="8" t="s">
        <v>15</v>
      </c>
      <c r="E20" s="8" t="s">
        <v>15</v>
      </c>
      <c r="F20" s="8" t="s">
        <v>15</v>
      </c>
      <c r="G20" s="8" t="s">
        <v>15</v>
      </c>
      <c r="H20" s="8" t="s">
        <v>15</v>
      </c>
      <c r="I20" s="8" t="s">
        <v>15</v>
      </c>
    </row>
    <row r="21" spans="1:9" x14ac:dyDescent="0.15">
      <c r="A21" s="7" t="s">
        <v>23</v>
      </c>
      <c r="B21" s="8">
        <v>711556896</v>
      </c>
      <c r="C21" s="8" t="s">
        <v>15</v>
      </c>
      <c r="D21" s="8" t="s">
        <v>15</v>
      </c>
      <c r="E21" s="8" t="s">
        <v>15</v>
      </c>
      <c r="F21" s="8">
        <v>3850000</v>
      </c>
      <c r="G21" s="8" t="s">
        <v>15</v>
      </c>
      <c r="H21" s="8" t="s">
        <v>15</v>
      </c>
      <c r="I21" s="8">
        <v>715406896</v>
      </c>
    </row>
    <row r="22" spans="1:9" x14ac:dyDescent="0.15">
      <c r="A22" s="7" t="s">
        <v>25</v>
      </c>
      <c r="B22" s="8">
        <v>1236348</v>
      </c>
      <c r="C22" s="8">
        <v>330349749</v>
      </c>
      <c r="D22" s="8">
        <v>9214989</v>
      </c>
      <c r="E22" s="8">
        <v>12709072</v>
      </c>
      <c r="F22" s="8">
        <v>4810926</v>
      </c>
      <c r="G22" s="8">
        <v>188311329</v>
      </c>
      <c r="H22" s="8">
        <v>95219088</v>
      </c>
      <c r="I22" s="8">
        <v>641851501</v>
      </c>
    </row>
    <row r="23" spans="1:9" x14ac:dyDescent="0.15">
      <c r="A23" s="7" t="s">
        <v>26</v>
      </c>
      <c r="B23" s="8">
        <v>57808571229</v>
      </c>
      <c r="C23" s="8">
        <v>19743058660</v>
      </c>
      <c r="D23" s="8">
        <v>3503597917</v>
      </c>
      <c r="E23" s="8">
        <v>8440355573</v>
      </c>
      <c r="F23" s="8">
        <v>588813319</v>
      </c>
      <c r="G23" s="8">
        <v>707304269</v>
      </c>
      <c r="H23" s="8">
        <v>3422541595</v>
      </c>
      <c r="I23" s="8">
        <v>94214242562</v>
      </c>
    </row>
  </sheetData>
  <mergeCells count="1">
    <mergeCell ref="A1:I1"/>
  </mergeCells>
  <phoneticPr fontId="3"/>
  <pageMargins left="0.3888888888888889" right="0.3888888888888889" top="0.3888888888888889" bottom="0.3888888888888889" header="0.19444444444444445" footer="0.19444444444444445"/>
  <pageSetup paperSize="9" fitToHeight="0" orientation="landscape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H11" sqref="H11"/>
    </sheetView>
  </sheetViews>
  <sheetFormatPr defaultColWidth="7.75" defaultRowHeight="15.75" x14ac:dyDescent="0.35"/>
  <cols>
    <col min="1" max="1" width="27" style="10" customWidth="1"/>
    <col min="2" max="3" width="17.375" style="10" customWidth="1"/>
    <col min="4" max="16384" width="7.75" style="10"/>
  </cols>
  <sheetData>
    <row r="1" spans="1:3" ht="30" x14ac:dyDescent="0.6">
      <c r="A1" s="9" t="s">
        <v>35</v>
      </c>
    </row>
    <row r="2" spans="1:3" ht="18.75" x14ac:dyDescent="0.4">
      <c r="A2" s="11" t="s">
        <v>1</v>
      </c>
    </row>
    <row r="3" spans="1:3" ht="18.75" x14ac:dyDescent="0.4">
      <c r="A3" s="11" t="s">
        <v>36</v>
      </c>
    </row>
    <row r="4" spans="1:3" ht="18.75" x14ac:dyDescent="0.4">
      <c r="C4" s="12" t="s">
        <v>37</v>
      </c>
    </row>
    <row r="5" spans="1:3" ht="22.5" customHeight="1" x14ac:dyDescent="0.35">
      <c r="A5" s="13" t="s">
        <v>38</v>
      </c>
      <c r="B5" s="13" t="s">
        <v>39</v>
      </c>
      <c r="C5" s="13" t="s">
        <v>40</v>
      </c>
    </row>
    <row r="6" spans="1:3" ht="18" customHeight="1" x14ac:dyDescent="0.35">
      <c r="A6" s="14" t="s">
        <v>41</v>
      </c>
      <c r="B6" s="15"/>
      <c r="C6" s="15"/>
    </row>
    <row r="7" spans="1:3" ht="18" customHeight="1" x14ac:dyDescent="0.35">
      <c r="A7" s="14"/>
      <c r="B7" s="15"/>
      <c r="C7" s="15"/>
    </row>
    <row r="8" spans="1:3" ht="18" customHeight="1" thickBot="1" x14ac:dyDescent="0.4">
      <c r="A8" s="16" t="s">
        <v>42</v>
      </c>
      <c r="B8" s="17"/>
      <c r="C8" s="17"/>
    </row>
    <row r="9" spans="1:3" ht="18" customHeight="1" thickTop="1" x14ac:dyDescent="0.35">
      <c r="A9" s="14" t="s">
        <v>43</v>
      </c>
      <c r="B9" s="15"/>
      <c r="C9" s="15"/>
    </row>
    <row r="10" spans="1:3" ht="18" customHeight="1" x14ac:dyDescent="0.35">
      <c r="A10" s="14" t="s">
        <v>44</v>
      </c>
      <c r="B10" s="15">
        <v>26091366</v>
      </c>
      <c r="C10" s="15">
        <v>0</v>
      </c>
    </row>
    <row r="11" spans="1:3" ht="18" customHeight="1" x14ac:dyDescent="0.35">
      <c r="A11" s="14" t="s">
        <v>45</v>
      </c>
      <c r="B11" s="15">
        <v>60625700</v>
      </c>
      <c r="C11" s="15">
        <v>0</v>
      </c>
    </row>
    <row r="12" spans="1:3" ht="18" customHeight="1" x14ac:dyDescent="0.35">
      <c r="A12" s="14" t="s">
        <v>46</v>
      </c>
      <c r="B12" s="15">
        <v>55469715</v>
      </c>
      <c r="C12" s="15">
        <v>0</v>
      </c>
    </row>
    <row r="13" spans="1:3" ht="18" customHeight="1" x14ac:dyDescent="0.35">
      <c r="A13" s="14" t="s">
        <v>47</v>
      </c>
      <c r="B13" s="15">
        <v>1093074</v>
      </c>
      <c r="C13" s="15">
        <v>0</v>
      </c>
    </row>
    <row r="14" spans="1:3" ht="18" customHeight="1" x14ac:dyDescent="0.35">
      <c r="A14" s="14" t="s">
        <v>48</v>
      </c>
      <c r="B14" s="15">
        <v>0</v>
      </c>
      <c r="C14" s="15">
        <v>0</v>
      </c>
    </row>
    <row r="15" spans="1:3" ht="18" customHeight="1" x14ac:dyDescent="0.35">
      <c r="A15" s="14" t="s">
        <v>49</v>
      </c>
      <c r="B15" s="15">
        <v>2726492</v>
      </c>
      <c r="C15" s="15">
        <v>0</v>
      </c>
    </row>
    <row r="16" spans="1:3" ht="18" customHeight="1" x14ac:dyDescent="0.35">
      <c r="A16" s="14" t="s">
        <v>50</v>
      </c>
      <c r="B16" s="15">
        <v>303780</v>
      </c>
      <c r="C16" s="15">
        <v>0</v>
      </c>
    </row>
    <row r="17" spans="1:3" ht="18" customHeight="1" x14ac:dyDescent="0.35">
      <c r="A17" s="14"/>
      <c r="B17" s="15"/>
      <c r="C17" s="15"/>
    </row>
    <row r="18" spans="1:3" ht="18" customHeight="1" x14ac:dyDescent="0.35">
      <c r="A18" s="14" t="s">
        <v>51</v>
      </c>
      <c r="B18" s="15">
        <v>0</v>
      </c>
      <c r="C18" s="15">
        <v>0</v>
      </c>
    </row>
    <row r="19" spans="1:3" ht="18" customHeight="1" x14ac:dyDescent="0.35">
      <c r="A19" s="14" t="s">
        <v>52</v>
      </c>
      <c r="B19" s="15">
        <v>124302</v>
      </c>
      <c r="C19" s="15">
        <v>0</v>
      </c>
    </row>
    <row r="20" spans="1:3" ht="18" customHeight="1" x14ac:dyDescent="0.35">
      <c r="A20" s="14"/>
      <c r="B20" s="15"/>
      <c r="C20" s="15"/>
    </row>
    <row r="21" spans="1:3" ht="18" customHeight="1" thickBot="1" x14ac:dyDescent="0.4">
      <c r="A21" s="16" t="s">
        <v>42</v>
      </c>
      <c r="B21" s="17">
        <f>SUM(B10:B20)</f>
        <v>146434429</v>
      </c>
      <c r="C21" s="17">
        <f>SUM(C10:C20)</f>
        <v>0</v>
      </c>
    </row>
    <row r="22" spans="1:3" ht="18" customHeight="1" thickTop="1" x14ac:dyDescent="0.35">
      <c r="A22" s="18" t="s">
        <v>26</v>
      </c>
      <c r="B22" s="15">
        <f>B8+B21</f>
        <v>146434429</v>
      </c>
      <c r="C22" s="15">
        <f>C8+C21</f>
        <v>0</v>
      </c>
    </row>
  </sheetData>
  <phoneticPr fontId="3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G13" sqref="G13"/>
    </sheetView>
  </sheetViews>
  <sheetFormatPr defaultColWidth="7.75" defaultRowHeight="15.75" x14ac:dyDescent="0.35"/>
  <cols>
    <col min="1" max="1" width="22.625" style="10" customWidth="1"/>
    <col min="2" max="2" width="33.375" style="10" bestFit="1" customWidth="1"/>
    <col min="3" max="5" width="14.75" style="10" customWidth="1"/>
    <col min="6" max="6" width="13.5" style="10" customWidth="1"/>
    <col min="7" max="16384" width="7.75" style="10"/>
  </cols>
  <sheetData>
    <row r="1" spans="1:6" ht="30" x14ac:dyDescent="0.6">
      <c r="A1" s="9" t="s">
        <v>53</v>
      </c>
    </row>
    <row r="2" spans="1:6" ht="18.75" x14ac:dyDescent="0.4">
      <c r="A2" s="11" t="s">
        <v>1</v>
      </c>
    </row>
    <row r="3" spans="1:6" ht="18.75" x14ac:dyDescent="0.4">
      <c r="A3" s="11" t="s">
        <v>54</v>
      </c>
    </row>
    <row r="4" spans="1:6" ht="18.75" x14ac:dyDescent="0.4">
      <c r="E4" s="12" t="s">
        <v>37</v>
      </c>
    </row>
    <row r="5" spans="1:6" ht="22.5" customHeight="1" x14ac:dyDescent="0.35">
      <c r="A5" s="13" t="s">
        <v>5</v>
      </c>
      <c r="B5" s="13" t="s">
        <v>55</v>
      </c>
      <c r="C5" s="13" t="s">
        <v>56</v>
      </c>
      <c r="D5" s="13" t="s">
        <v>57</v>
      </c>
      <c r="E5" s="13" t="s">
        <v>58</v>
      </c>
    </row>
    <row r="6" spans="1:6" ht="18" customHeight="1" x14ac:dyDescent="0.35">
      <c r="A6" s="19" t="s">
        <v>59</v>
      </c>
      <c r="B6" s="14" t="s">
        <v>60</v>
      </c>
      <c r="C6" s="14"/>
      <c r="D6" s="15">
        <v>47817600</v>
      </c>
      <c r="E6" s="18" t="s">
        <v>61</v>
      </c>
    </row>
    <row r="7" spans="1:6" ht="18" customHeight="1" x14ac:dyDescent="0.35">
      <c r="A7" s="19"/>
      <c r="B7" s="14" t="s">
        <v>62</v>
      </c>
      <c r="C7" s="15"/>
      <c r="D7" s="15">
        <v>26812500</v>
      </c>
      <c r="E7" s="18" t="s">
        <v>61</v>
      </c>
    </row>
    <row r="8" spans="1:6" ht="18" customHeight="1" x14ac:dyDescent="0.35">
      <c r="A8" s="20"/>
      <c r="B8" s="14"/>
      <c r="C8" s="15"/>
      <c r="D8" s="15"/>
      <c r="E8" s="15"/>
    </row>
    <row r="9" spans="1:6" ht="18" customHeight="1" x14ac:dyDescent="0.35">
      <c r="A9" s="21"/>
      <c r="B9" s="18" t="s">
        <v>63</v>
      </c>
      <c r="C9" s="22"/>
      <c r="D9" s="15">
        <f>SUM(D6:D8)</f>
        <v>74630100</v>
      </c>
      <c r="E9" s="22"/>
      <c r="F9" s="23"/>
    </row>
    <row r="10" spans="1:6" ht="18" customHeight="1" x14ac:dyDescent="0.35">
      <c r="A10" s="24" t="s">
        <v>64</v>
      </c>
      <c r="B10" s="14" t="s">
        <v>65</v>
      </c>
      <c r="C10" s="18" t="s">
        <v>66</v>
      </c>
      <c r="D10" s="15">
        <v>51168000</v>
      </c>
      <c r="E10" s="18" t="s">
        <v>67</v>
      </c>
    </row>
    <row r="11" spans="1:6" ht="18" customHeight="1" x14ac:dyDescent="0.35">
      <c r="A11" s="25"/>
      <c r="B11" s="14" t="s">
        <v>68</v>
      </c>
      <c r="C11" s="18" t="s">
        <v>69</v>
      </c>
      <c r="D11" s="15">
        <v>135283714</v>
      </c>
      <c r="E11" s="18" t="s">
        <v>67</v>
      </c>
    </row>
    <row r="12" spans="1:6" ht="18" customHeight="1" x14ac:dyDescent="0.35">
      <c r="A12" s="25"/>
      <c r="B12" s="14" t="s">
        <v>70</v>
      </c>
      <c r="C12" s="18" t="s">
        <v>71</v>
      </c>
      <c r="D12" s="15">
        <v>27667700</v>
      </c>
      <c r="E12" s="18" t="s">
        <v>72</v>
      </c>
    </row>
    <row r="13" spans="1:6" ht="18" customHeight="1" x14ac:dyDescent="0.35">
      <c r="A13" s="25"/>
      <c r="B13" s="14" t="s">
        <v>73</v>
      </c>
      <c r="C13" s="18" t="s">
        <v>74</v>
      </c>
      <c r="D13" s="15">
        <v>337917000</v>
      </c>
      <c r="E13" s="18" t="s">
        <v>75</v>
      </c>
    </row>
    <row r="14" spans="1:6" ht="18" customHeight="1" x14ac:dyDescent="0.35">
      <c r="A14" s="25"/>
      <c r="B14" s="14" t="s">
        <v>76</v>
      </c>
      <c r="C14" s="18" t="s">
        <v>74</v>
      </c>
      <c r="D14" s="15">
        <v>67967000</v>
      </c>
      <c r="E14" s="18" t="s">
        <v>75</v>
      </c>
    </row>
    <row r="15" spans="1:6" ht="18" customHeight="1" x14ac:dyDescent="0.35">
      <c r="A15" s="25"/>
      <c r="B15" s="14" t="s">
        <v>77</v>
      </c>
      <c r="C15" s="18" t="s">
        <v>78</v>
      </c>
      <c r="D15" s="15">
        <v>34645000</v>
      </c>
      <c r="E15" s="18" t="s">
        <v>67</v>
      </c>
    </row>
    <row r="16" spans="1:6" ht="18" customHeight="1" x14ac:dyDescent="0.35">
      <c r="A16" s="25"/>
      <c r="B16" s="14" t="s">
        <v>79</v>
      </c>
      <c r="C16" s="18" t="s">
        <v>80</v>
      </c>
      <c r="D16" s="15">
        <v>20459000</v>
      </c>
      <c r="E16" s="18" t="s">
        <v>81</v>
      </c>
    </row>
    <row r="17" spans="1:5" ht="18" customHeight="1" x14ac:dyDescent="0.35">
      <c r="A17" s="25"/>
      <c r="B17" s="14" t="s">
        <v>82</v>
      </c>
      <c r="C17" s="18" t="s">
        <v>83</v>
      </c>
      <c r="D17" s="15">
        <v>576893834</v>
      </c>
      <c r="E17" s="18" t="s">
        <v>84</v>
      </c>
    </row>
    <row r="18" spans="1:5" ht="18" customHeight="1" x14ac:dyDescent="0.35">
      <c r="A18" s="25"/>
      <c r="B18" s="14" t="s">
        <v>85</v>
      </c>
      <c r="C18" s="18" t="s">
        <v>86</v>
      </c>
      <c r="D18" s="15">
        <v>19506800</v>
      </c>
      <c r="E18" s="18" t="s">
        <v>87</v>
      </c>
    </row>
    <row r="19" spans="1:5" ht="18" customHeight="1" x14ac:dyDescent="0.35">
      <c r="A19" s="25"/>
      <c r="B19" s="14" t="s">
        <v>88</v>
      </c>
      <c r="C19" s="18" t="s">
        <v>89</v>
      </c>
      <c r="D19" s="15">
        <v>53789114</v>
      </c>
      <c r="E19" s="18" t="s">
        <v>90</v>
      </c>
    </row>
    <row r="20" spans="1:5" ht="18" customHeight="1" x14ac:dyDescent="0.35">
      <c r="A20" s="25"/>
      <c r="B20" s="14" t="s">
        <v>91</v>
      </c>
      <c r="C20" s="14"/>
      <c r="D20" s="15">
        <v>387416786</v>
      </c>
      <c r="E20" s="18" t="s">
        <v>91</v>
      </c>
    </row>
    <row r="21" spans="1:5" ht="18" customHeight="1" x14ac:dyDescent="0.35">
      <c r="A21" s="26"/>
      <c r="B21" s="14"/>
      <c r="C21" s="14"/>
      <c r="D21" s="15">
        <v>0</v>
      </c>
      <c r="E21" s="15"/>
    </row>
    <row r="22" spans="1:5" ht="18" customHeight="1" x14ac:dyDescent="0.35">
      <c r="A22" s="27"/>
      <c r="B22" s="18" t="s">
        <v>63</v>
      </c>
      <c r="C22" s="22"/>
      <c r="D22" s="15">
        <f>SUM(D10:D21)</f>
        <v>1712713948</v>
      </c>
      <c r="E22" s="22"/>
    </row>
    <row r="23" spans="1:5" ht="18" customHeight="1" x14ac:dyDescent="0.35">
      <c r="A23" s="18" t="s">
        <v>26</v>
      </c>
      <c r="B23" s="22"/>
      <c r="C23" s="22"/>
      <c r="D23" s="15">
        <f>D9+D22</f>
        <v>1787344048</v>
      </c>
      <c r="E23" s="22"/>
    </row>
  </sheetData>
  <mergeCells count="2">
    <mergeCell ref="A6:A9"/>
    <mergeCell ref="A10:A21"/>
  </mergeCells>
  <phoneticPr fontId="3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opLeftCell="A4" workbookViewId="0">
      <selection activeCell="C10" sqref="C10:C16"/>
    </sheetView>
  </sheetViews>
  <sheetFormatPr defaultColWidth="7.75" defaultRowHeight="15.75" x14ac:dyDescent="0.35"/>
  <cols>
    <col min="1" max="1" width="27" style="10" customWidth="1"/>
    <col min="2" max="3" width="17.375" style="10" customWidth="1"/>
    <col min="4" max="16384" width="7.75" style="10"/>
  </cols>
  <sheetData>
    <row r="1" spans="1:3" ht="30" x14ac:dyDescent="0.6">
      <c r="A1" s="9" t="s">
        <v>92</v>
      </c>
    </row>
    <row r="2" spans="1:3" ht="18.75" x14ac:dyDescent="0.4">
      <c r="A2" s="11" t="s">
        <v>1</v>
      </c>
    </row>
    <row r="3" spans="1:3" ht="18.75" x14ac:dyDescent="0.4">
      <c r="A3" s="11" t="s">
        <v>36</v>
      </c>
    </row>
    <row r="4" spans="1:3" ht="18.75" x14ac:dyDescent="0.4">
      <c r="C4" s="12" t="s">
        <v>37</v>
      </c>
    </row>
    <row r="5" spans="1:3" ht="22.5" customHeight="1" x14ac:dyDescent="0.35">
      <c r="A5" s="13" t="s">
        <v>38</v>
      </c>
      <c r="B5" s="13" t="s">
        <v>39</v>
      </c>
      <c r="C5" s="13" t="s">
        <v>40</v>
      </c>
    </row>
    <row r="6" spans="1:3" ht="18" customHeight="1" x14ac:dyDescent="0.35">
      <c r="A6" s="14" t="s">
        <v>41</v>
      </c>
      <c r="B6" s="15"/>
      <c r="C6" s="15"/>
    </row>
    <row r="7" spans="1:3" ht="18" customHeight="1" x14ac:dyDescent="0.35">
      <c r="A7" s="14"/>
      <c r="B7" s="15"/>
      <c r="C7" s="15"/>
    </row>
    <row r="8" spans="1:3" ht="18" customHeight="1" thickBot="1" x14ac:dyDescent="0.4">
      <c r="A8" s="16" t="s">
        <v>42</v>
      </c>
      <c r="B8" s="17"/>
      <c r="C8" s="17"/>
    </row>
    <row r="9" spans="1:3" ht="18" customHeight="1" thickTop="1" x14ac:dyDescent="0.35">
      <c r="A9" s="14" t="s">
        <v>43</v>
      </c>
      <c r="B9" s="15"/>
      <c r="C9" s="15"/>
    </row>
    <row r="10" spans="1:3" ht="18" customHeight="1" x14ac:dyDescent="0.35">
      <c r="A10" s="14" t="s">
        <v>44</v>
      </c>
      <c r="B10" s="15">
        <v>54587163</v>
      </c>
      <c r="C10" s="15">
        <v>7059371</v>
      </c>
    </row>
    <row r="11" spans="1:3" ht="18" customHeight="1" x14ac:dyDescent="0.35">
      <c r="A11" s="14" t="s">
        <v>45</v>
      </c>
      <c r="B11" s="15">
        <v>1509100</v>
      </c>
      <c r="C11" s="15">
        <v>11178051</v>
      </c>
    </row>
    <row r="12" spans="1:3" ht="18" customHeight="1" x14ac:dyDescent="0.35">
      <c r="A12" s="14" t="s">
        <v>46</v>
      </c>
      <c r="B12" s="15">
        <v>161458989</v>
      </c>
      <c r="C12" s="15">
        <v>4230110</v>
      </c>
    </row>
    <row r="13" spans="1:3" ht="18" customHeight="1" x14ac:dyDescent="0.35">
      <c r="A13" s="14" t="s">
        <v>47</v>
      </c>
      <c r="B13" s="15">
        <v>2860380</v>
      </c>
      <c r="C13" s="15">
        <v>319044</v>
      </c>
    </row>
    <row r="14" spans="1:3" ht="18" customHeight="1" x14ac:dyDescent="0.35">
      <c r="A14" s="14" t="s">
        <v>93</v>
      </c>
      <c r="B14" s="15">
        <v>1737123</v>
      </c>
      <c r="C14" s="15">
        <v>0</v>
      </c>
    </row>
    <row r="15" spans="1:3" ht="18" customHeight="1" x14ac:dyDescent="0.35">
      <c r="A15" s="14" t="s">
        <v>49</v>
      </c>
      <c r="B15" s="15">
        <v>4673382</v>
      </c>
      <c r="C15" s="15">
        <v>512071</v>
      </c>
    </row>
    <row r="16" spans="1:3" ht="18" customHeight="1" x14ac:dyDescent="0.35">
      <c r="A16" s="14" t="s">
        <v>50</v>
      </c>
      <c r="B16" s="15">
        <v>1746300</v>
      </c>
      <c r="C16" s="15">
        <v>0</v>
      </c>
    </row>
    <row r="17" spans="1:3" ht="18" customHeight="1" x14ac:dyDescent="0.35">
      <c r="A17" s="14"/>
      <c r="B17" s="15"/>
      <c r="C17" s="15"/>
    </row>
    <row r="18" spans="1:3" ht="18" customHeight="1" x14ac:dyDescent="0.35">
      <c r="A18" s="14" t="s">
        <v>94</v>
      </c>
      <c r="B18" s="15">
        <v>3000</v>
      </c>
      <c r="C18" s="15">
        <v>0</v>
      </c>
    </row>
    <row r="19" spans="1:3" ht="18" customHeight="1" x14ac:dyDescent="0.35">
      <c r="A19" s="14"/>
      <c r="B19" s="15"/>
      <c r="C19" s="15"/>
    </row>
    <row r="20" spans="1:3" ht="18" customHeight="1" thickBot="1" x14ac:dyDescent="0.4">
      <c r="A20" s="16" t="s">
        <v>42</v>
      </c>
      <c r="B20" s="17">
        <f>SUM(B10:B19)</f>
        <v>228575437</v>
      </c>
      <c r="C20" s="17">
        <f>SUM(C10:C19)</f>
        <v>23298647</v>
      </c>
    </row>
    <row r="21" spans="1:3" ht="18" customHeight="1" thickTop="1" x14ac:dyDescent="0.35">
      <c r="A21" s="18" t="s">
        <v>26</v>
      </c>
      <c r="B21" s="15">
        <f>B8+B20</f>
        <v>228575437</v>
      </c>
      <c r="C21" s="15">
        <f>C8+C20</f>
        <v>23298647</v>
      </c>
    </row>
  </sheetData>
  <phoneticPr fontId="3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D20" sqref="D20"/>
    </sheetView>
  </sheetViews>
  <sheetFormatPr defaultColWidth="7.75" defaultRowHeight="15.75" x14ac:dyDescent="0.35"/>
  <cols>
    <col min="1" max="1" width="20" style="29" customWidth="1"/>
    <col min="2" max="9" width="11.25" style="29" customWidth="1"/>
    <col min="10" max="16384" width="7.75" style="29"/>
  </cols>
  <sheetData>
    <row r="1" spans="1:9" ht="30" x14ac:dyDescent="0.35">
      <c r="A1" s="28" t="s">
        <v>95</v>
      </c>
      <c r="B1" s="28"/>
      <c r="C1" s="28"/>
      <c r="D1" s="28"/>
      <c r="E1" s="28"/>
      <c r="F1" s="28"/>
      <c r="G1" s="28"/>
      <c r="H1" s="28"/>
      <c r="I1" s="28"/>
    </row>
    <row r="2" spans="1:9" ht="18.75" x14ac:dyDescent="0.4">
      <c r="A2" s="30" t="s">
        <v>1</v>
      </c>
      <c r="B2" s="30"/>
      <c r="C2" s="30"/>
      <c r="D2" s="30"/>
      <c r="E2" s="30"/>
      <c r="F2" s="30"/>
      <c r="G2" s="30"/>
      <c r="H2" s="30"/>
      <c r="I2" s="31" t="s">
        <v>36</v>
      </c>
    </row>
    <row r="3" spans="1:9" ht="18.75" x14ac:dyDescent="0.4">
      <c r="A3" s="30" t="s">
        <v>3</v>
      </c>
      <c r="B3" s="30"/>
      <c r="C3" s="30"/>
      <c r="D3" s="30"/>
      <c r="E3" s="30"/>
      <c r="F3" s="30"/>
      <c r="G3" s="30"/>
      <c r="H3" s="30"/>
      <c r="I3" s="31" t="s">
        <v>96</v>
      </c>
    </row>
    <row r="4" spans="1:9" ht="37.5" customHeight="1" x14ac:dyDescent="0.35">
      <c r="A4" s="32" t="s">
        <v>97</v>
      </c>
      <c r="B4" s="33" t="s">
        <v>98</v>
      </c>
      <c r="C4" s="34" t="s">
        <v>99</v>
      </c>
      <c r="D4" s="34" t="s">
        <v>100</v>
      </c>
      <c r="E4" s="34" t="s">
        <v>101</v>
      </c>
      <c r="F4" s="34" t="s">
        <v>102</v>
      </c>
      <c r="G4" s="34" t="s">
        <v>103</v>
      </c>
      <c r="H4" s="33" t="s">
        <v>104</v>
      </c>
      <c r="I4" s="34" t="s">
        <v>105</v>
      </c>
    </row>
    <row r="5" spans="1:9" ht="18" customHeight="1" x14ac:dyDescent="0.35">
      <c r="A5" s="35">
        <f>SUM(B5:H5)</f>
        <v>2533877</v>
      </c>
      <c r="B5" s="36">
        <v>2395454</v>
      </c>
      <c r="C5" s="36">
        <v>90644</v>
      </c>
      <c r="D5" s="36">
        <v>47779</v>
      </c>
      <c r="E5" s="36">
        <v>0</v>
      </c>
      <c r="F5" s="36">
        <v>0</v>
      </c>
      <c r="G5" s="36">
        <v>0</v>
      </c>
      <c r="H5" s="36">
        <v>0</v>
      </c>
      <c r="I5" s="36"/>
    </row>
    <row r="6" spans="1:9" x14ac:dyDescent="0.35">
      <c r="B6" s="37"/>
      <c r="C6" s="38"/>
    </row>
    <row r="7" spans="1:9" x14ac:dyDescent="0.35">
      <c r="B7" s="37"/>
    </row>
    <row r="8" spans="1:9" x14ac:dyDescent="0.35">
      <c r="B8" s="37"/>
    </row>
  </sheetData>
  <mergeCells count="1">
    <mergeCell ref="A1:I1"/>
  </mergeCells>
  <phoneticPr fontId="3"/>
  <pageMargins left="0.39370078740157483" right="0.39370078740157483" top="0.78740157480314965" bottom="0.39370078740157483" header="0.19685039370078741" footer="0.19685039370078741"/>
  <pageSetup paperSize="9" orientation="landscape"/>
  <headerFoot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F13" sqref="F13"/>
    </sheetView>
  </sheetViews>
  <sheetFormatPr defaultColWidth="7.75" defaultRowHeight="15.75" x14ac:dyDescent="0.35"/>
  <cols>
    <col min="1" max="1" width="20" style="29" customWidth="1"/>
    <col min="2" max="10" width="11.25" style="29" customWidth="1"/>
    <col min="11" max="16384" width="7.75" style="29"/>
  </cols>
  <sheetData>
    <row r="1" spans="1:10" ht="30" x14ac:dyDescent="0.35">
      <c r="A1" s="28" t="s">
        <v>106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8.75" x14ac:dyDescent="0.4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1" t="s">
        <v>36</v>
      </c>
    </row>
    <row r="3" spans="1:10" ht="18.75" x14ac:dyDescent="0.4">
      <c r="A3" s="30" t="s">
        <v>3</v>
      </c>
      <c r="B3" s="30"/>
      <c r="C3" s="30"/>
      <c r="D3" s="30"/>
      <c r="E3" s="30"/>
      <c r="F3" s="30"/>
      <c r="G3" s="30"/>
      <c r="H3" s="30"/>
      <c r="I3" s="30"/>
      <c r="J3" s="31" t="s">
        <v>96</v>
      </c>
    </row>
    <row r="4" spans="1:10" ht="22.5" customHeight="1" x14ac:dyDescent="0.35">
      <c r="A4" s="32" t="s">
        <v>97</v>
      </c>
      <c r="B4" s="33" t="s">
        <v>107</v>
      </c>
      <c r="C4" s="34" t="s">
        <v>108</v>
      </c>
      <c r="D4" s="34" t="s">
        <v>109</v>
      </c>
      <c r="E4" s="34" t="s">
        <v>110</v>
      </c>
      <c r="F4" s="34" t="s">
        <v>111</v>
      </c>
      <c r="G4" s="34" t="s">
        <v>112</v>
      </c>
      <c r="H4" s="34" t="s">
        <v>113</v>
      </c>
      <c r="I4" s="34" t="s">
        <v>114</v>
      </c>
      <c r="J4" s="33" t="s">
        <v>115</v>
      </c>
    </row>
    <row r="5" spans="1:10" ht="18" customHeight="1" x14ac:dyDescent="0.35">
      <c r="A5" s="35">
        <f>SUM(B5:J5)</f>
        <v>2533877</v>
      </c>
      <c r="B5" s="36">
        <v>349988</v>
      </c>
      <c r="C5" s="36">
        <v>361566</v>
      </c>
      <c r="D5" s="36">
        <v>359138</v>
      </c>
      <c r="E5" s="36">
        <v>325574</v>
      </c>
      <c r="F5" s="36">
        <v>277262</v>
      </c>
      <c r="G5" s="36">
        <v>788810</v>
      </c>
      <c r="H5" s="39">
        <v>71539</v>
      </c>
      <c r="I5" s="39"/>
      <c r="J5" s="39"/>
    </row>
    <row r="6" spans="1:10" x14ac:dyDescent="0.35">
      <c r="G6" s="37"/>
    </row>
    <row r="7" spans="1:10" x14ac:dyDescent="0.35">
      <c r="A7" s="38"/>
      <c r="G7" s="37"/>
    </row>
    <row r="8" spans="1:10" x14ac:dyDescent="0.35">
      <c r="G8" s="37"/>
    </row>
    <row r="9" spans="1:10" x14ac:dyDescent="0.35">
      <c r="G9" s="37"/>
    </row>
    <row r="10" spans="1:10" x14ac:dyDescent="0.35">
      <c r="G10" s="37"/>
    </row>
    <row r="12" spans="1:10" x14ac:dyDescent="0.35">
      <c r="A12" s="38"/>
    </row>
  </sheetData>
  <mergeCells count="1">
    <mergeCell ref="A1:J1"/>
  </mergeCells>
  <phoneticPr fontId="3"/>
  <pageMargins left="0.39370078740157483" right="0.39370078740157483" top="0.78740157480314965" bottom="0.39370078740157483" header="0.19685039370078741" footer="0.19685039370078741"/>
  <pageSetup paperSize="9" orientation="landscape"/>
  <headerFoot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C18" sqref="C18"/>
    </sheetView>
  </sheetViews>
  <sheetFormatPr defaultColWidth="7.75" defaultRowHeight="15.75" x14ac:dyDescent="0.35"/>
  <cols>
    <col min="1" max="1" width="27" style="10" customWidth="1"/>
    <col min="2" max="6" width="17.375" style="10" customWidth="1"/>
    <col min="7" max="16384" width="7.75" style="10"/>
  </cols>
  <sheetData>
    <row r="1" spans="1:6" ht="30" x14ac:dyDescent="0.6">
      <c r="A1" s="9" t="s">
        <v>116</v>
      </c>
    </row>
    <row r="2" spans="1:6" ht="18.75" x14ac:dyDescent="0.4">
      <c r="A2" s="11" t="s">
        <v>1</v>
      </c>
    </row>
    <row r="3" spans="1:6" ht="18.75" x14ac:dyDescent="0.4">
      <c r="A3" s="11" t="s">
        <v>36</v>
      </c>
    </row>
    <row r="4" spans="1:6" ht="18.75" x14ac:dyDescent="0.4">
      <c r="F4" s="12" t="s">
        <v>37</v>
      </c>
    </row>
    <row r="5" spans="1:6" ht="22.5" customHeight="1" x14ac:dyDescent="0.35">
      <c r="A5" s="40" t="s">
        <v>38</v>
      </c>
      <c r="B5" s="40" t="s">
        <v>117</v>
      </c>
      <c r="C5" s="40"/>
      <c r="D5" s="40" t="s">
        <v>118</v>
      </c>
      <c r="E5" s="40"/>
      <c r="F5" s="41" t="s">
        <v>119</v>
      </c>
    </row>
    <row r="6" spans="1:6" ht="22.5" customHeight="1" x14ac:dyDescent="0.35">
      <c r="A6" s="40"/>
      <c r="B6" s="13" t="s">
        <v>39</v>
      </c>
      <c r="C6" s="42" t="s">
        <v>120</v>
      </c>
      <c r="D6" s="13" t="s">
        <v>39</v>
      </c>
      <c r="E6" s="42" t="s">
        <v>120</v>
      </c>
      <c r="F6" s="40"/>
    </row>
    <row r="7" spans="1:6" ht="18" customHeight="1" x14ac:dyDescent="0.35">
      <c r="A7" s="14" t="s">
        <v>121</v>
      </c>
      <c r="B7" s="15">
        <f>114894014-D7</f>
        <v>78833060</v>
      </c>
      <c r="C7" s="15">
        <v>0</v>
      </c>
      <c r="D7" s="43">
        <v>36060954</v>
      </c>
      <c r="E7" s="15">
        <v>0</v>
      </c>
      <c r="F7" s="15"/>
    </row>
    <row r="8" spans="1:6" ht="18" customHeight="1" x14ac:dyDescent="0.35">
      <c r="A8" s="14" t="s">
        <v>122</v>
      </c>
      <c r="B8" s="15">
        <f>5758783-D8</f>
        <v>2535789</v>
      </c>
      <c r="C8" s="15">
        <v>0</v>
      </c>
      <c r="D8" s="43">
        <v>3222994</v>
      </c>
      <c r="E8" s="15">
        <v>0</v>
      </c>
      <c r="F8" s="15"/>
    </row>
    <row r="9" spans="1:6" ht="18" customHeight="1" x14ac:dyDescent="0.35">
      <c r="A9" s="14" t="s">
        <v>123</v>
      </c>
      <c r="B9" s="15">
        <f>5100000-D9</f>
        <v>3400000</v>
      </c>
      <c r="C9" s="15">
        <v>0</v>
      </c>
      <c r="D9" s="43">
        <v>1700000</v>
      </c>
      <c r="E9" s="15">
        <v>0</v>
      </c>
      <c r="F9" s="15"/>
    </row>
    <row r="10" spans="1:6" ht="18" customHeight="1" x14ac:dyDescent="0.35">
      <c r="A10" s="14"/>
      <c r="B10" s="15"/>
      <c r="C10" s="15"/>
      <c r="D10" s="15"/>
      <c r="E10" s="15"/>
      <c r="F10" s="15"/>
    </row>
    <row r="11" spans="1:6" ht="18" customHeight="1" x14ac:dyDescent="0.35">
      <c r="A11" s="18" t="s">
        <v>26</v>
      </c>
      <c r="B11" s="15">
        <f>SUM(B7:B10)</f>
        <v>84768849</v>
      </c>
      <c r="C11" s="15"/>
      <c r="D11" s="15">
        <f>SUM(D7:D10)</f>
        <v>40983948</v>
      </c>
      <c r="E11" s="15"/>
      <c r="F11" s="15"/>
    </row>
  </sheetData>
  <mergeCells count="4">
    <mergeCell ref="A5:A6"/>
    <mergeCell ref="B5:C5"/>
    <mergeCell ref="D5:E5"/>
    <mergeCell ref="F5:F6"/>
  </mergeCells>
  <phoneticPr fontId="3"/>
  <pageMargins left="0.39370078740157483" right="0.39370078740157483" top="0.78740157480314965" bottom="0.39370078740157483" header="0.19685039370078741" footer="0.19685039370078741"/>
  <pageSetup paperSize="9" orientation="landscape"/>
  <headerFoot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workbookViewId="0">
      <selection activeCell="C11" sqref="C11"/>
    </sheetView>
  </sheetViews>
  <sheetFormatPr defaultColWidth="8.875" defaultRowHeight="20.25" customHeight="1" x14ac:dyDescent="0.15"/>
  <cols>
    <col min="1" max="1" width="23.375" style="3" customWidth="1"/>
    <col min="2" max="6" width="20.875" style="3" customWidth="1"/>
    <col min="7" max="16384" width="8.875" style="3"/>
  </cols>
  <sheetData>
    <row r="1" spans="1:6" ht="20.25" customHeight="1" x14ac:dyDescent="0.15">
      <c r="A1" s="1" t="s">
        <v>124</v>
      </c>
      <c r="B1" s="44"/>
      <c r="C1" s="44"/>
      <c r="D1" s="44"/>
      <c r="E1" s="44"/>
      <c r="F1" s="44"/>
    </row>
    <row r="2" spans="1:6" ht="20.25" customHeight="1" x14ac:dyDescent="0.15">
      <c r="A2" s="45" t="s">
        <v>1</v>
      </c>
      <c r="B2" s="45"/>
      <c r="C2" s="45"/>
      <c r="D2" s="45"/>
      <c r="E2" s="45"/>
      <c r="F2" s="46" t="s">
        <v>36</v>
      </c>
    </row>
    <row r="3" spans="1:6" ht="20.25" customHeight="1" x14ac:dyDescent="0.15">
      <c r="A3" s="45" t="s">
        <v>3</v>
      </c>
      <c r="B3" s="45"/>
      <c r="C3" s="45"/>
      <c r="D3" s="45"/>
      <c r="E3" s="45"/>
      <c r="F3" s="46" t="s">
        <v>4</v>
      </c>
    </row>
    <row r="4" spans="1:6" ht="20.25" customHeight="1" x14ac:dyDescent="0.15">
      <c r="A4" s="47" t="s">
        <v>5</v>
      </c>
      <c r="B4" s="48" t="s">
        <v>57</v>
      </c>
      <c r="C4" s="48" t="s">
        <v>125</v>
      </c>
      <c r="D4" s="48"/>
      <c r="E4" s="48"/>
      <c r="F4" s="48"/>
    </row>
    <row r="5" spans="1:6" ht="20.25" customHeight="1" x14ac:dyDescent="0.15">
      <c r="A5" s="47"/>
      <c r="B5" s="48"/>
      <c r="C5" s="48" t="s">
        <v>126</v>
      </c>
      <c r="D5" s="48" t="s">
        <v>127</v>
      </c>
      <c r="E5" s="48" t="s">
        <v>128</v>
      </c>
      <c r="F5" s="48" t="s">
        <v>129</v>
      </c>
    </row>
    <row r="6" spans="1:6" ht="20.25" customHeight="1" thickBot="1" x14ac:dyDescent="0.2">
      <c r="A6" s="49"/>
      <c r="B6" s="50"/>
      <c r="C6" s="50"/>
      <c r="D6" s="50"/>
      <c r="E6" s="50"/>
      <c r="F6" s="50"/>
    </row>
    <row r="7" spans="1:6" ht="20.25" customHeight="1" thickTop="1" x14ac:dyDescent="0.15">
      <c r="A7" s="51" t="s">
        <v>130</v>
      </c>
      <c r="B7" s="52">
        <v>20120817885</v>
      </c>
      <c r="C7" s="52">
        <v>7428767775</v>
      </c>
      <c r="D7" s="52">
        <v>0</v>
      </c>
      <c r="E7" s="52">
        <v>9853923595</v>
      </c>
      <c r="F7" s="52">
        <v>2838126515</v>
      </c>
    </row>
    <row r="8" spans="1:6" ht="20.25" customHeight="1" x14ac:dyDescent="0.15">
      <c r="A8" s="51" t="s">
        <v>131</v>
      </c>
      <c r="B8" s="52">
        <v>2537790235</v>
      </c>
      <c r="C8" s="52">
        <v>476991000</v>
      </c>
      <c r="D8" s="52">
        <v>150000000</v>
      </c>
      <c r="E8" s="52">
        <v>1778997235</v>
      </c>
      <c r="F8" s="52">
        <v>131802000</v>
      </c>
    </row>
    <row r="9" spans="1:6" ht="20.25" customHeight="1" x14ac:dyDescent="0.15">
      <c r="A9" s="51" t="s">
        <v>132</v>
      </c>
      <c r="B9" s="52">
        <v>763803844</v>
      </c>
      <c r="C9" s="52"/>
      <c r="D9" s="52"/>
      <c r="E9" s="52">
        <v>535228407</v>
      </c>
      <c r="F9" s="52">
        <v>228575437</v>
      </c>
    </row>
    <row r="10" spans="1:6" ht="20.25" customHeight="1" thickBot="1" x14ac:dyDescent="0.2">
      <c r="A10" s="53" t="s">
        <v>129</v>
      </c>
      <c r="B10" s="54" t="s">
        <v>15</v>
      </c>
      <c r="C10" s="54" t="s">
        <v>15</v>
      </c>
      <c r="D10" s="54" t="s">
        <v>15</v>
      </c>
      <c r="E10" s="54" t="s">
        <v>15</v>
      </c>
      <c r="F10" s="54">
        <v>0</v>
      </c>
    </row>
    <row r="11" spans="1:6" ht="20.25" customHeight="1" thickTop="1" x14ac:dyDescent="0.15">
      <c r="A11" s="55" t="s">
        <v>26</v>
      </c>
      <c r="B11" s="56">
        <v>23422411964</v>
      </c>
      <c r="C11" s="57">
        <v>7905758775</v>
      </c>
      <c r="D11" s="57">
        <v>150000000</v>
      </c>
      <c r="E11" s="57">
        <v>12168149237</v>
      </c>
      <c r="F11" s="56">
        <v>3198503952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3"/>
  <printOptions horizontalCentered="1"/>
  <pageMargins left="0.3888888888888889" right="0.3888888888888889" top="0.3888888888888889" bottom="0.3888888888888889" header="0.19444444444444445" footer="0.19444444444444445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4</vt:i4>
      </vt:variant>
    </vt:vector>
  </HeadingPairs>
  <TitlesOfParts>
    <vt:vector size="17" baseType="lpstr">
      <vt:lpstr>有形固定資産の明細</vt:lpstr>
      <vt:lpstr>有形固定資産に係る行政目的別の明細</vt:lpstr>
      <vt:lpstr>未収金の明細_一般会計等</vt:lpstr>
      <vt:lpstr>補助金等の明細(R01)</vt:lpstr>
      <vt:lpstr>長期延滞債権の明細_一般会計等</vt:lpstr>
      <vt:lpstr>地方債等（利率別）の明細</vt:lpstr>
      <vt:lpstr>地方債等（返済期間別）の明細</vt:lpstr>
      <vt:lpstr>貸付金の明細</vt:lpstr>
      <vt:lpstr>財源情報の明細</vt:lpstr>
      <vt:lpstr>財源の明細_R02</vt:lpstr>
      <vt:lpstr>基金の明細 _全体会計</vt:lpstr>
      <vt:lpstr>引当金の明細_一般会計等</vt:lpstr>
      <vt:lpstr>投資及び出資金の明細</vt:lpstr>
      <vt:lpstr>財源の明細_R02!Print_Area</vt:lpstr>
      <vt:lpstr>投資及び出資金の明細!Print_Area</vt:lpstr>
      <vt:lpstr>有形固定資産に係る行政目的別の明細!Print_Titles</vt:lpstr>
      <vt:lpstr>有形固定資産の明細!Print_Titles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2022-04-18T05:55:54Z</dcterms:modified>
</cp:coreProperties>
</file>