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令和２年度（令和元年度決算）\08_HP掲載用\"/>
    </mc:Choice>
  </mc:AlternateContent>
  <bookViews>
    <workbookView xWindow="-120" yWindow="-120" windowWidth="20730" windowHeight="11160"/>
  </bookViews>
  <sheets>
    <sheet name="有形固定資産の明細" sheetId="1" r:id="rId1"/>
    <sheet name="有形固定資産に係る行政目的別の明細" sheetId="2" r:id="rId2"/>
    <sheet name="未収金の明細_一般会計等" sheetId="3" r:id="rId3"/>
    <sheet name="補助金等の明細(R01)" sheetId="4" r:id="rId4"/>
    <sheet name="長期延滞債権の明細_一般会計等" sheetId="5" r:id="rId5"/>
    <sheet name="地方債等（利率別）の明細" sheetId="6" r:id="rId6"/>
    <sheet name="地方債等（返済期間別）の明細" sheetId="7" r:id="rId7"/>
    <sheet name="貸付金の明細" sheetId="8" r:id="rId8"/>
    <sheet name="財源情報の明細" sheetId="9" r:id="rId9"/>
    <sheet name="財源の明細_R01" sheetId="10" r:id="rId10"/>
    <sheet name="基金の明細 _一般会計等" sheetId="11" r:id="rId11"/>
    <sheet name="引当金の明細_一般会計等" sheetId="12" r:id="rId12"/>
    <sheet name="投資及び出資金の明細" sheetId="13" r:id="rId13"/>
    <sheet name="地方債等（借入先別）の明細" sheetId="14" r:id="rId14"/>
  </sheets>
  <definedNames>
    <definedName name="_xlnm._FilterDatabase" localSheetId="12" hidden="1">投資及び出資金の明細!$A$13:$L$29</definedName>
    <definedName name="_xlnm.Print_Area" localSheetId="9">財源の明細_R01!$A$1:$E$35</definedName>
    <definedName name="_xlnm.Print_Area" localSheetId="13">'地方債等（借入先別）の明細'!$A:$K</definedName>
    <definedName name="_xlnm.Print_Area" localSheetId="12">投資及び出資金の明細!$A:$K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F19" i="14" l="1"/>
  <c r="E19" i="14"/>
  <c r="D19" i="14"/>
  <c r="C19" i="14"/>
  <c r="C22" i="14" s="1"/>
  <c r="B19" i="14"/>
  <c r="G17" i="14"/>
  <c r="G14" i="14"/>
  <c r="G11" i="14"/>
  <c r="G7" i="14"/>
  <c r="G19" i="14" s="1"/>
  <c r="B34" i="13" l="1"/>
  <c r="K29" i="13"/>
  <c r="J29" i="13"/>
  <c r="G29" i="13"/>
  <c r="E29" i="13"/>
  <c r="H29" i="13" s="1"/>
  <c r="L29" i="13" s="1"/>
  <c r="K28" i="13"/>
  <c r="J28" i="13"/>
  <c r="H28" i="13"/>
  <c r="L28" i="13" s="1"/>
  <c r="G28" i="13"/>
  <c r="E28" i="13"/>
  <c r="K27" i="13"/>
  <c r="J27" i="13"/>
  <c r="G27" i="13"/>
  <c r="E27" i="13"/>
  <c r="H27" i="13" s="1"/>
  <c r="L27" i="13" s="1"/>
  <c r="J26" i="13"/>
  <c r="G26" i="13"/>
  <c r="E26" i="13"/>
  <c r="H26" i="13" s="1"/>
  <c r="L26" i="13" s="1"/>
  <c r="J25" i="13"/>
  <c r="H25" i="13"/>
  <c r="L25" i="13" s="1"/>
  <c r="G25" i="13"/>
  <c r="E25" i="13"/>
  <c r="K24" i="13"/>
  <c r="J24" i="13"/>
  <c r="G24" i="13"/>
  <c r="E24" i="13"/>
  <c r="H24" i="13" s="1"/>
  <c r="L24" i="13" s="1"/>
  <c r="K23" i="13"/>
  <c r="J23" i="13"/>
  <c r="H23" i="13"/>
  <c r="L23" i="13" s="1"/>
  <c r="G23" i="13"/>
  <c r="E23" i="13"/>
  <c r="K22" i="13"/>
  <c r="J22" i="13"/>
  <c r="G22" i="13"/>
  <c r="E22" i="13"/>
  <c r="H22" i="13" s="1"/>
  <c r="L22" i="13" s="1"/>
  <c r="J21" i="13"/>
  <c r="G21" i="13"/>
  <c r="E21" i="13"/>
  <c r="H21" i="13" s="1"/>
  <c r="L21" i="13" s="1"/>
  <c r="K20" i="13"/>
  <c r="J20" i="13"/>
  <c r="H20" i="13"/>
  <c r="L20" i="13" s="1"/>
  <c r="G20" i="13"/>
  <c r="E20" i="13"/>
  <c r="K19" i="13"/>
  <c r="J19" i="13"/>
  <c r="G19" i="13"/>
  <c r="E19" i="13"/>
  <c r="H19" i="13" s="1"/>
  <c r="L19" i="13" s="1"/>
  <c r="K18" i="13"/>
  <c r="J18" i="13"/>
  <c r="H18" i="13"/>
  <c r="L18" i="13" s="1"/>
  <c r="G18" i="13"/>
  <c r="E18" i="13"/>
  <c r="J17" i="13"/>
  <c r="F17" i="13"/>
  <c r="G17" i="13" s="1"/>
  <c r="E17" i="13"/>
  <c r="K16" i="13"/>
  <c r="J16" i="13"/>
  <c r="H16" i="13"/>
  <c r="L16" i="13" s="1"/>
  <c r="G16" i="13"/>
  <c r="E16" i="13"/>
  <c r="K15" i="13"/>
  <c r="J15" i="13"/>
  <c r="G15" i="13"/>
  <c r="E15" i="13"/>
  <c r="H15" i="13" s="1"/>
  <c r="L15" i="13" s="1"/>
  <c r="J14" i="13"/>
  <c r="J34" i="13" s="1"/>
  <c r="H14" i="13"/>
  <c r="L14" i="13" s="1"/>
  <c r="G14" i="13"/>
  <c r="E14" i="13"/>
  <c r="H8" i="13"/>
  <c r="E8" i="13"/>
  <c r="B8" i="13"/>
  <c r="B10" i="13" s="1"/>
  <c r="H17" i="13" l="1"/>
  <c r="L17" i="13" s="1"/>
  <c r="E15" i="12" l="1"/>
  <c r="D15" i="12"/>
  <c r="C15" i="12"/>
  <c r="B15" i="12"/>
  <c r="F11" i="12"/>
  <c r="F9" i="12"/>
  <c r="F7" i="12"/>
  <c r="F15" i="12" s="1"/>
  <c r="E25" i="11" l="1"/>
  <c r="D25" i="11"/>
  <c r="F18" i="11"/>
  <c r="C17" i="11"/>
  <c r="B17" i="11" s="1"/>
  <c r="F17" i="11" s="1"/>
  <c r="B16" i="11"/>
  <c r="F16" i="11" s="1"/>
  <c r="F15" i="11"/>
  <c r="F14" i="11"/>
  <c r="F13" i="11"/>
  <c r="F12" i="11"/>
  <c r="F11" i="11"/>
  <c r="F10" i="11"/>
  <c r="F9" i="11"/>
  <c r="F8" i="11"/>
  <c r="F7" i="11"/>
  <c r="B6" i="11"/>
  <c r="B25" i="11" l="1"/>
  <c r="C25" i="11"/>
  <c r="F6" i="11"/>
  <c r="F25" i="11" s="1"/>
  <c r="E29" i="10" l="1"/>
  <c r="E32" i="10" s="1"/>
  <c r="E28" i="10"/>
  <c r="E27" i="10"/>
  <c r="E33" i="10" s="1"/>
  <c r="E6" i="10"/>
  <c r="E22" i="10" s="1"/>
  <c r="E34" i="10" s="1"/>
  <c r="D18" i="8" l="1"/>
  <c r="B9" i="8"/>
  <c r="B8" i="8"/>
  <c r="B7" i="8"/>
  <c r="B18" i="8" s="1"/>
  <c r="A5" i="7" l="1"/>
  <c r="A5" i="6" l="1"/>
  <c r="C20" i="5" l="1"/>
  <c r="C21" i="5" s="1"/>
  <c r="B20" i="5"/>
  <c r="B21" i="5" s="1"/>
  <c r="D22" i="4" l="1"/>
  <c r="D9" i="4"/>
  <c r="D23" i="4" s="1"/>
  <c r="C21" i="3" l="1"/>
  <c r="C22" i="3" s="1"/>
  <c r="B21" i="3"/>
  <c r="B22" i="3" s="1"/>
</calcChain>
</file>

<file path=xl/sharedStrings.xml><?xml version="1.0" encoding="utf-8"?>
<sst xmlns="http://schemas.openxmlformats.org/spreadsheetml/2006/main" count="487" uniqueCount="241">
  <si>
    <t>有形固定資産の明細</t>
  </si>
  <si>
    <t>自治体名：長泉町</t>
  </si>
  <si>
    <t>年度：令和元年度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</si>
  <si>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</si>
  <si>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</si>
  <si>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</si>
  <si>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</si>
  <si>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</si>
  <si>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</si>
  <si>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</si>
  <si>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</si>
  <si>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</si>
  <si>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</si>
  <si>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</si>
  <si>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</si>
  <si>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</si>
  <si>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</si>
  <si>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</si>
  <si>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</si>
  <si>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</si>
  <si>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</si>
  <si>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</si>
  <si>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</si>
  <si>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</si>
  <si>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</si>
  <si>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</si>
  <si>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</si>
  <si>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</si>
  <si>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</si>
  <si>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</si>
  <si>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</si>
  <si>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</si>
  <si>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</si>
  <si>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</si>
  <si>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</si>
  <si>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未収金の明細</t>
  </si>
  <si>
    <t>年度：令和元年度</t>
    <rPh sb="3" eb="5">
      <t>レイワ</t>
    </rPh>
    <rPh sb="5" eb="6">
      <t>ガン</t>
    </rPh>
    <phoneticPr fontId="5"/>
  </si>
  <si>
    <t>(単位：円)</t>
    <rPh sb="4" eb="5">
      <t>エン</t>
    </rPh>
    <phoneticPr fontId="5"/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</si>
  <si>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</si>
  <si>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</si>
  <si>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</si>
  <si>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</si>
  <si>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</si>
  <si>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</si>
  <si>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町民税_個人</t>
    <rPh sb="0" eb="2">
      <t>チョウミン</t>
    </rPh>
    <rPh sb="2" eb="3">
      <t>ゼイ</t>
    </rPh>
    <rPh sb="4" eb="6">
      <t>コジン</t>
    </rPh>
    <phoneticPr fontId="7"/>
  </si>
  <si>
    <t>町民税_法人</t>
    <rPh sb="0" eb="2">
      <t>チョウミン</t>
    </rPh>
    <rPh sb="2" eb="3">
      <t>ゼイ</t>
    </rPh>
    <rPh sb="4" eb="6">
      <t>ホウジン</t>
    </rPh>
    <phoneticPr fontId="7"/>
  </si>
  <si>
    <t>固定資産税</t>
    <rPh sb="0" eb="2">
      <t>コテイ</t>
    </rPh>
    <rPh sb="2" eb="4">
      <t>シサン</t>
    </rPh>
    <rPh sb="4" eb="5">
      <t>ゼイ</t>
    </rPh>
    <phoneticPr fontId="7"/>
  </si>
  <si>
    <t>軽自動車税</t>
    <rPh sb="0" eb="4">
      <t>ケイジドウシャ</t>
    </rPh>
    <rPh sb="4" eb="5">
      <t>ゼイ</t>
    </rPh>
    <phoneticPr fontId="7"/>
  </si>
  <si>
    <t>入湯税</t>
    <rPh sb="0" eb="2">
      <t>ニュウトウ</t>
    </rPh>
    <rPh sb="2" eb="3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</si>
  <si>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7"/>
  </si>
  <si>
    <t>民生費負担金</t>
    <rPh sb="0" eb="2">
      <t>ミンセイ</t>
    </rPh>
    <rPh sb="2" eb="3">
      <t>ヒ</t>
    </rPh>
    <rPh sb="3" eb="6">
      <t>フタンキン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</si>
  <si>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</si>
  <si>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雑入</t>
    <rPh sb="0" eb="2">
      <t>ザツニュウ</t>
    </rPh>
    <phoneticPr fontId="5"/>
  </si>
  <si>
    <t>補助金等の明細</t>
  </si>
  <si>
    <t>年度：令和元年度</t>
    <rPh sb="3" eb="5">
      <t>レイワ</t>
    </rPh>
    <rPh sb="5" eb="6">
      <t>ゲン</t>
    </rPh>
    <rPh sb="6" eb="8">
      <t>ネンド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</si>
  <si>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</si>
  <si>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</si>
  <si>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</si>
  <si>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</si>
  <si>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</si>
  <si>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都市計画道路に係る市町負担金　沼津三島線</t>
    <rPh sb="15" eb="17">
      <t>ヌマヅ</t>
    </rPh>
    <rPh sb="17" eb="19">
      <t>ミシマ</t>
    </rPh>
    <rPh sb="19" eb="20">
      <t>セン</t>
    </rPh>
    <phoneticPr fontId="5"/>
  </si>
  <si>
    <t>インフラ</t>
  </si>
  <si>
    <t>都市計画道路に係る市町負担金　池田柊線他</t>
    <rPh sb="15" eb="17">
      <t>イケダ</t>
    </rPh>
    <rPh sb="17" eb="18">
      <t>ヒイラギ</t>
    </rPh>
    <rPh sb="18" eb="19">
      <t>セン</t>
    </rPh>
    <rPh sb="19" eb="20">
      <t>ホカ</t>
    </rPh>
    <phoneticPr fontId="5"/>
  </si>
  <si>
    <t>計</t>
  </si>
  <si>
    <t>その他の補助金等</t>
  </si>
  <si>
    <t>長泉町社会福祉協議会補助金</t>
  </si>
  <si>
    <t>社会福祉協議会</t>
    <rPh sb="0" eb="2">
      <t>シャカイ</t>
    </rPh>
    <rPh sb="2" eb="4">
      <t>フクシ</t>
    </rPh>
    <rPh sb="4" eb="7">
      <t>キョウギカイ</t>
    </rPh>
    <phoneticPr fontId="5"/>
  </si>
  <si>
    <t>福祉</t>
    <rPh sb="0" eb="2">
      <t>フクシ</t>
    </rPh>
    <phoneticPr fontId="5"/>
  </si>
  <si>
    <t>長泉町民間保育所等運営費補助金</t>
  </si>
  <si>
    <t>民間保育所</t>
    <rPh sb="0" eb="2">
      <t>ミンカン</t>
    </rPh>
    <rPh sb="2" eb="4">
      <t>ホイク</t>
    </rPh>
    <rPh sb="4" eb="5">
      <t>ショ</t>
    </rPh>
    <phoneticPr fontId="5"/>
  </si>
  <si>
    <t>長泉町不妊治療費助成金</t>
  </si>
  <si>
    <t>個人</t>
    <rPh sb="0" eb="2">
      <t>コジン</t>
    </rPh>
    <phoneticPr fontId="5"/>
  </si>
  <si>
    <t>保健衛生</t>
    <rPh sb="0" eb="2">
      <t>ホケン</t>
    </rPh>
    <rPh sb="2" eb="4">
      <t>エイセイ</t>
    </rPh>
    <phoneticPr fontId="5"/>
  </si>
  <si>
    <t>裾野市長泉町衛生施設分担金（保健衛生費）</t>
  </si>
  <si>
    <t>衛生施設組合</t>
    <rPh sb="0" eb="2">
      <t>エイセイ</t>
    </rPh>
    <rPh sb="2" eb="4">
      <t>シセツ</t>
    </rPh>
    <rPh sb="4" eb="6">
      <t>クミアイ</t>
    </rPh>
    <phoneticPr fontId="5"/>
  </si>
  <si>
    <t>環境衛生</t>
    <rPh sb="0" eb="2">
      <t>カンキョウ</t>
    </rPh>
    <rPh sb="2" eb="4">
      <t>エイセイ</t>
    </rPh>
    <phoneticPr fontId="5"/>
  </si>
  <si>
    <t>裾野市長泉町衛生施設分担金（し尿処理費）</t>
  </si>
  <si>
    <t>小規模保育事業施設整備費等補助金</t>
    <phoneticPr fontId="5"/>
  </si>
  <si>
    <t>各保育所</t>
    <rPh sb="0" eb="3">
      <t>カクホイク</t>
    </rPh>
    <rPh sb="3" eb="4">
      <t>ショ</t>
    </rPh>
    <phoneticPr fontId="5"/>
  </si>
  <si>
    <t>コミュニティ施設整備事業</t>
  </si>
  <si>
    <t>各コミュニティ</t>
    <rPh sb="0" eb="1">
      <t>カク</t>
    </rPh>
    <phoneticPr fontId="5"/>
  </si>
  <si>
    <t>総務</t>
    <rPh sb="0" eb="2">
      <t>ソウム</t>
    </rPh>
    <phoneticPr fontId="5"/>
  </si>
  <si>
    <t>富士山南東消防組合負担金</t>
  </si>
  <si>
    <t>消防組合</t>
    <rPh sb="0" eb="2">
      <t>ショウボウ</t>
    </rPh>
    <rPh sb="2" eb="4">
      <t>クミアイ</t>
    </rPh>
    <phoneticPr fontId="5"/>
  </si>
  <si>
    <t>消防</t>
    <rPh sb="0" eb="2">
      <t>ショウボウ</t>
    </rPh>
    <phoneticPr fontId="5"/>
  </si>
  <si>
    <t>私立幼稚園就園奨励費補助金</t>
  </si>
  <si>
    <t>私立幼稚園</t>
    <rPh sb="0" eb="2">
      <t>シリツ</t>
    </rPh>
    <rPh sb="2" eb="5">
      <t>ヨウチエン</t>
    </rPh>
    <phoneticPr fontId="5"/>
  </si>
  <si>
    <t>教育</t>
    <rPh sb="0" eb="2">
      <t>キョウイク</t>
    </rPh>
    <phoneticPr fontId="5"/>
  </si>
  <si>
    <t>東野Ⅱ橋外１橋橋梁補修工事に関する負担金</t>
    <rPh sb="17" eb="20">
      <t>フタンキン</t>
    </rPh>
    <phoneticPr fontId="5"/>
  </si>
  <si>
    <t>日本高速</t>
    <rPh sb="0" eb="2">
      <t>ニホン</t>
    </rPh>
    <rPh sb="2" eb="4">
      <t>コウソク</t>
    </rPh>
    <phoneticPr fontId="5"/>
  </si>
  <si>
    <t>インフラ</t>
    <phoneticPr fontId="5"/>
  </si>
  <si>
    <t>その他</t>
    <rPh sb="2" eb="3">
      <t>タ</t>
    </rPh>
    <phoneticPr fontId="5"/>
  </si>
  <si>
    <t>長期延滞債権の明細</t>
  </si>
  <si>
    <t>入湯税</t>
    <rPh sb="0" eb="2">
      <t>ニュウトウ</t>
    </rPh>
    <rPh sb="2" eb="3">
      <t>ゼイ</t>
    </rPh>
    <phoneticPr fontId="7"/>
  </si>
  <si>
    <t>手数料</t>
    <rPh sb="0" eb="3">
      <t>テスウリョウ</t>
    </rPh>
    <phoneticPr fontId="5"/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</si>
  <si>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</si>
  <si>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</si>
  <si>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</si>
  <si>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</si>
  <si>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</si>
  <si>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</si>
  <si>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</si>
  <si>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</si>
  <si>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</si>
  <si>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</si>
  <si>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</si>
  <si>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</si>
  <si>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</si>
  <si>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</si>
  <si>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</si>
  <si>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</si>
  <si>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</si>
  <si>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</si>
  <si>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</si>
  <si>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</si>
  <si>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貸付金の明細</t>
  </si>
  <si>
    <t>長期貸付金</t>
  </si>
  <si>
    <t>短期貸付金</t>
  </si>
  <si>
    <t>(参考)_x000D_
貸付金計</t>
  </si>
  <si>
    <t>徴収不能引当金_x000D_
計上額</t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</si>
  <si>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0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</si>
  <si>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0"/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</si>
  <si>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10"/>
  </si>
  <si>
    <t>財源情報の明細</t>
  </si>
  <si>
    <t>年度：令和元年度</t>
    <rPh sb="3" eb="5">
      <t>レイワ</t>
    </rPh>
    <rPh sb="5" eb="6">
      <t>ゲン</t>
    </rPh>
    <phoneticPr fontId="5"/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</si>
  <si>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</si>
  <si>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</si>
  <si>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</si>
  <si>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</si>
  <si>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</si>
  <si>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</si>
  <si>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</si>
  <si>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</si>
  <si>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財源の明細</t>
  </si>
  <si>
    <t>年度：令和元年度</t>
    <rPh sb="3" eb="5">
      <t>レイワ</t>
    </rPh>
    <rPh sb="5" eb="7">
      <t>ガンネン</t>
    </rPh>
    <rPh sb="7" eb="8">
      <t>ド</t>
    </rPh>
    <phoneticPr fontId="5"/>
  </si>
  <si>
    <t>会計</t>
  </si>
  <si>
    <t>財源の内容</t>
  </si>
  <si>
    <t>一般会計</t>
  </si>
  <si>
    <t>町税</t>
    <rPh sb="0" eb="1">
      <t>マチ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</si>
  <si>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</si>
  <si>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</si>
  <si>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6">
      <t>ハイトウワリコウフキン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</si>
  <si>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</si>
  <si>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</si>
  <si>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</si>
  <si>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</si>
  <si>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</si>
  <si>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</si>
  <si>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</si>
  <si>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</si>
  <si>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</si>
  <si>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</si>
  <si>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</si>
  <si>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</si>
  <si>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</si>
  <si>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</si>
  <si>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</si>
  <si>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</si>
  <si>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</si>
  <si>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</si>
  <si>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</si>
  <si>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</si>
  <si>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</si>
  <si>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調書記載額(千円)</t>
    <rPh sb="18" eb="20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</si>
  <si>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</si>
  <si>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減債基金</t>
    <rPh sb="0" eb="2">
      <t>ゲンサイ</t>
    </rPh>
    <rPh sb="2" eb="4">
      <t>キキン</t>
    </rPh>
    <phoneticPr fontId="14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</si>
  <si>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7"/>
  </si>
  <si>
    <t>国債交流基金</t>
    <rPh sb="0" eb="2">
      <t>コクサイ</t>
    </rPh>
    <rPh sb="2" eb="4">
      <t>コウリュウ</t>
    </rPh>
    <rPh sb="4" eb="6">
      <t>キキン</t>
    </rPh>
    <phoneticPr fontId="7"/>
  </si>
  <si>
    <t>地域福祉基金</t>
    <rPh sb="0" eb="2">
      <t>チイキ</t>
    </rPh>
    <rPh sb="2" eb="4">
      <t>フクシ</t>
    </rPh>
    <rPh sb="4" eb="6">
      <t>キキン</t>
    </rPh>
    <phoneticPr fontId="7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</si>
  <si>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7"/>
  </si>
  <si>
    <t>ふるさと水と土基金</t>
    <rPh sb="4" eb="5">
      <t>ミズ</t>
    </rPh>
    <rPh sb="6" eb="7">
      <t>ツチ</t>
    </rPh>
    <rPh sb="7" eb="9">
      <t>キキン</t>
    </rPh>
    <phoneticPr fontId="7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</si>
  <si>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7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</si>
  <si>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7"/>
  </si>
  <si>
    <t>スポーツ施設整備基金</t>
    <rPh sb="4" eb="6">
      <t>シセツ</t>
    </rPh>
    <rPh sb="6" eb="8">
      <t>セイビ</t>
    </rPh>
    <rPh sb="8" eb="10">
      <t>キキン</t>
    </rPh>
    <phoneticPr fontId="7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</si>
  <si>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7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</si>
  <si>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7"/>
  </si>
  <si>
    <t>土地開発基金</t>
    <rPh sb="0" eb="2">
      <t>トチ</t>
    </rPh>
    <rPh sb="2" eb="4">
      <t>カイハツ</t>
    </rPh>
    <rPh sb="4" eb="6">
      <t>キキン</t>
    </rPh>
    <phoneticPr fontId="14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</si>
  <si>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</si>
  <si>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</si>
  <si>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</si>
  <si>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</si>
  <si>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</si>
  <si>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</si>
  <si>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5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</si>
  <si>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5"/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</si>
  <si>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5"/>
  </si>
  <si>
    <t>投資及び出資金の明細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</si>
  <si>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</si>
  <si>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</si>
  <si>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</si>
  <si>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</si>
  <si>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</si>
  <si>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</si>
  <si>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</si>
  <si>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</si>
  <si>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</si>
  <si>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</si>
  <si>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(参考)財産に関する_x000D_
調書記載額</t>
  </si>
  <si>
    <t>水道事業会計</t>
    <rPh sb="0" eb="2">
      <t>スイドウ</t>
    </rPh>
    <rPh sb="2" eb="4">
      <t>ジギョウ</t>
    </rPh>
    <rPh sb="4" eb="6">
      <t>カイケイ</t>
    </rPh>
    <phoneticPr fontId="16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</si>
  <si>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</si>
  <si>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</si>
  <si>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</si>
  <si>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</si>
  <si>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16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</si>
  <si>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6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</si>
  <si>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6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</si>
  <si>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16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</si>
  <si>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16"/>
  </si>
  <si>
    <t>静岡県グリーンバンク</t>
    <rPh sb="0" eb="3">
      <t>シズオカケン</t>
    </rPh>
    <phoneticPr fontId="16"/>
  </si>
  <si>
    <t>静岡県文化財団</t>
    <rPh sb="0" eb="3">
      <t>シズオカケン</t>
    </rPh>
    <rPh sb="3" eb="5">
      <t>ブンカ</t>
    </rPh>
    <rPh sb="5" eb="7">
      <t>ザイダン</t>
    </rPh>
    <phoneticPr fontId="16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</si>
  <si>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16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</si>
  <si>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16"/>
  </si>
  <si>
    <t>静岡県腎臓バンク</t>
    <rPh sb="0" eb="3">
      <t>シズオカケン</t>
    </rPh>
    <rPh sb="3" eb="5">
      <t>ジンゾウ</t>
    </rPh>
    <phoneticPr fontId="16"/>
  </si>
  <si>
    <t>しずおか健康長寿財団</t>
    <rPh sb="4" eb="6">
      <t>ケンコウ</t>
    </rPh>
    <rPh sb="6" eb="8">
      <t>チョウジュ</t>
    </rPh>
    <rPh sb="8" eb="10">
      <t>ザイダン</t>
    </rPh>
    <phoneticPr fontId="16"/>
  </si>
  <si>
    <t>静岡県山林協会</t>
    <rPh sb="0" eb="3">
      <t>シズオカケン</t>
    </rPh>
    <rPh sb="3" eb="5">
      <t>サンリン</t>
    </rPh>
    <rPh sb="5" eb="7">
      <t>キョウカイ</t>
    </rPh>
    <phoneticPr fontId="16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</si>
  <si>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16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</si>
  <si>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16"/>
  </si>
  <si>
    <t>静岡県林業会議所</t>
    <rPh sb="0" eb="3">
      <t>シズオカケン</t>
    </rPh>
    <rPh sb="3" eb="5">
      <t>リンギョウ</t>
    </rPh>
    <rPh sb="5" eb="8">
      <t>カイギショ</t>
    </rPh>
    <phoneticPr fontId="1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</si>
  <si>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6"/>
  </si>
  <si>
    <t>地方債等（借入先別）の明細</t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</si>
  <si>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</si>
  <si>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</si>
  <si>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</si>
  <si>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</si>
  <si>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</si>
  <si>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</si>
  <si>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</si>
  <si>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</si>
  <si>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</si>
  <si>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</si>
  <si>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</si>
  <si>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</si>
  <si>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</si>
  <si>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</si>
  <si>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</si>
  <si>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</si>
  <si>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</si>
  <si>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</si>
  <si>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</si>
  <si>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その他</t>
    <phoneticPr fontId="5"/>
  </si>
  <si>
    <t>【その他】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</si>
</sst>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/>
    <xf numFmtId="0" fontId="8" fillId="0" borderId="1" xfId="0" applyFont="1" applyBorder="1" applyAlignment="1">
      <alignment horizontal="right" vertical="center"/>
    </xf>
    <xf numFmtId="38" fontId="8" fillId="0" borderId="0" xfId="0" applyNumberFormat="1" applyFont="1"/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15" fillId="0" borderId="0" xfId="0" applyNumberFormat="1" applyFont="1"/>
    <xf numFmtId="10" fontId="8" fillId="0" borderId="1" xfId="0" applyNumberFormat="1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38" fontId="17" fillId="3" borderId="7" xfId="1" applyFont="1" applyFill="1" applyBorder="1" applyAlignment="1">
      <alignment horizontal="right" vertical="center"/>
    </xf>
    <xf numFmtId="0" fontId="17" fillId="0" borderId="0" xfId="0" applyFont="1"/>
    <xf numFmtId="38" fontId="17" fillId="0" borderId="7" xfId="1" applyFont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8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65" t="s">
        <v>0</v>
      </c>
      <c r="B1" s="65"/>
      <c r="C1" s="65"/>
      <c r="D1" s="65"/>
      <c r="E1" s="65"/>
      <c r="F1" s="65"/>
      <c r="G1" s="65"/>
      <c r="H1" s="65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5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7" t="s">
        <v>13</v>
      </c>
      <c r="B6" s="2">
        <v>50730271612</v>
      </c>
      <c r="C6" s="2">
        <v>1088986130</v>
      </c>
      <c r="D6" s="2">
        <v>117165300</v>
      </c>
      <c r="E6" s="2">
        <v>51702092442</v>
      </c>
      <c r="F6" s="2">
        <v>16025737016</v>
      </c>
      <c r="G6" s="2">
        <v>880481210</v>
      </c>
      <c r="H6" s="2">
        <v>35676355426</v>
      </c>
    </row>
    <row r="7" spans="1:8" x14ac:dyDescent="0.15">
      <c r="A7" s="7" t="s">
        <v>14</v>
      </c>
      <c r="B7" s="2">
        <v>19746705181</v>
      </c>
      <c r="C7" s="2">
        <v>214940410</v>
      </c>
      <c r="D7" s="2">
        <v>99999780</v>
      </c>
      <c r="E7" s="2">
        <v>19861645811</v>
      </c>
      <c r="F7" s="2" t="s">
        <v>15</v>
      </c>
      <c r="G7" s="2" t="s">
        <v>15</v>
      </c>
      <c r="H7" s="2">
        <v>19861645811</v>
      </c>
    </row>
    <row r="8" spans="1:8" x14ac:dyDescent="0.15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</row>
    <row r="9" spans="1:8" x14ac:dyDescent="0.15">
      <c r="A9" s="7" t="s">
        <v>17</v>
      </c>
      <c r="B9" s="2">
        <v>27728639259</v>
      </c>
      <c r="C9" s="2">
        <v>386015857</v>
      </c>
      <c r="D9" s="2" t="s">
        <v>15</v>
      </c>
      <c r="E9" s="2">
        <v>28114655116</v>
      </c>
      <c r="F9" s="2">
        <v>14337510095</v>
      </c>
      <c r="G9" s="2">
        <v>681441290</v>
      </c>
      <c r="H9" s="2">
        <v>13777145021</v>
      </c>
    </row>
    <row r="10" spans="1:8" x14ac:dyDescent="0.15">
      <c r="A10" s="7" t="s">
        <v>18</v>
      </c>
      <c r="B10" s="2">
        <v>2723453916</v>
      </c>
      <c r="C10" s="2">
        <v>99654918</v>
      </c>
      <c r="D10" s="2" t="s">
        <v>15</v>
      </c>
      <c r="E10" s="2">
        <v>2823108834</v>
      </c>
      <c r="F10" s="2">
        <v>1354470267</v>
      </c>
      <c r="G10" s="2">
        <v>134338598</v>
      </c>
      <c r="H10" s="2">
        <v>1468638567</v>
      </c>
    </row>
    <row r="11" spans="1:8" x14ac:dyDescent="0.15">
      <c r="A11" s="7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</row>
    <row r="12" spans="1:8" x14ac:dyDescent="0.15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15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7" t="s">
        <v>22</v>
      </c>
      <c r="B14" s="2">
        <v>504062856</v>
      </c>
      <c r="C14" s="2">
        <v>62764245</v>
      </c>
      <c r="D14" s="2" t="s">
        <v>15</v>
      </c>
      <c r="E14" s="2">
        <v>566827101</v>
      </c>
      <c r="F14" s="2">
        <v>333756654</v>
      </c>
      <c r="G14" s="2">
        <v>64701322</v>
      </c>
      <c r="H14" s="2">
        <v>233070447</v>
      </c>
    </row>
    <row r="15" spans="1:8" x14ac:dyDescent="0.15">
      <c r="A15" s="7" t="s">
        <v>23</v>
      </c>
      <c r="B15" s="2">
        <v>27410400</v>
      </c>
      <c r="C15" s="2">
        <v>325610700</v>
      </c>
      <c r="D15" s="2">
        <v>17165520</v>
      </c>
      <c r="E15" s="2">
        <v>335855580</v>
      </c>
      <c r="F15" s="2" t="s">
        <v>15</v>
      </c>
      <c r="G15" s="2" t="s">
        <v>15</v>
      </c>
      <c r="H15" s="2">
        <v>335855580</v>
      </c>
    </row>
    <row r="16" spans="1:8" x14ac:dyDescent="0.15">
      <c r="A16" s="7" t="s">
        <v>24</v>
      </c>
      <c r="B16" s="2">
        <v>103631403685</v>
      </c>
      <c r="C16" s="2">
        <v>950237104</v>
      </c>
      <c r="D16" s="2">
        <v>12786000</v>
      </c>
      <c r="E16" s="2">
        <v>104568854789</v>
      </c>
      <c r="F16" s="2">
        <v>46946168899</v>
      </c>
      <c r="G16" s="2">
        <v>1687278956</v>
      </c>
      <c r="H16" s="2">
        <v>57622685890</v>
      </c>
    </row>
    <row r="17" spans="1:8" x14ac:dyDescent="0.15">
      <c r="A17" s="7" t="s">
        <v>14</v>
      </c>
      <c r="B17" s="2">
        <v>20456529861</v>
      </c>
      <c r="C17" s="2">
        <v>258792267</v>
      </c>
      <c r="D17" s="2" t="s">
        <v>15</v>
      </c>
      <c r="E17" s="2">
        <v>20715322128</v>
      </c>
      <c r="F17" s="2" t="s">
        <v>15</v>
      </c>
      <c r="G17" s="2" t="s">
        <v>15</v>
      </c>
      <c r="H17" s="2">
        <v>20715322128</v>
      </c>
    </row>
    <row r="18" spans="1:8" x14ac:dyDescent="0.15">
      <c r="A18" s="7" t="s">
        <v>17</v>
      </c>
      <c r="B18" s="2">
        <v>131774148</v>
      </c>
      <c r="C18" s="2">
        <v>35434100</v>
      </c>
      <c r="D18" s="2" t="s">
        <v>15</v>
      </c>
      <c r="E18" s="2">
        <v>167208248</v>
      </c>
      <c r="F18" s="2">
        <v>46170120</v>
      </c>
      <c r="G18" s="2">
        <v>3319622</v>
      </c>
      <c r="H18" s="2">
        <v>121038128</v>
      </c>
    </row>
    <row r="19" spans="1:8" x14ac:dyDescent="0.15">
      <c r="A19" s="7" t="s">
        <v>18</v>
      </c>
      <c r="B19" s="2">
        <v>82975383676</v>
      </c>
      <c r="C19" s="2">
        <v>572370617</v>
      </c>
      <c r="D19" s="2">
        <v>528000</v>
      </c>
      <c r="E19" s="2">
        <v>83547226293</v>
      </c>
      <c r="F19" s="2">
        <v>46899998779</v>
      </c>
      <c r="G19" s="2">
        <v>1683959334</v>
      </c>
      <c r="H19" s="2">
        <v>36647227514</v>
      </c>
    </row>
    <row r="20" spans="1:8" x14ac:dyDescent="0.15">
      <c r="A20" s="7" t="s">
        <v>22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</row>
    <row r="21" spans="1:8" x14ac:dyDescent="0.15">
      <c r="A21" s="7" t="s">
        <v>23</v>
      </c>
      <c r="B21" s="2">
        <v>67716000</v>
      </c>
      <c r="C21" s="2">
        <v>83640120</v>
      </c>
      <c r="D21" s="2">
        <v>12258000</v>
      </c>
      <c r="E21" s="2">
        <v>139098120</v>
      </c>
      <c r="F21" s="2" t="s">
        <v>15</v>
      </c>
      <c r="G21" s="2" t="s">
        <v>15</v>
      </c>
      <c r="H21" s="2">
        <v>139098120</v>
      </c>
    </row>
    <row r="22" spans="1:8" x14ac:dyDescent="0.15">
      <c r="A22" s="7" t="s">
        <v>25</v>
      </c>
      <c r="B22" s="2">
        <v>1371331088</v>
      </c>
      <c r="C22" s="2">
        <v>88355199</v>
      </c>
      <c r="D22" s="2">
        <v>31874954</v>
      </c>
      <c r="E22" s="2">
        <v>1427811333</v>
      </c>
      <c r="F22" s="2">
        <v>897108202</v>
      </c>
      <c r="G22" s="2">
        <v>105142973</v>
      </c>
      <c r="H22" s="2">
        <v>530703131</v>
      </c>
    </row>
    <row r="23" spans="1:8" x14ac:dyDescent="0.15">
      <c r="A23" s="7" t="s">
        <v>26</v>
      </c>
      <c r="B23" s="2">
        <v>155733006385</v>
      </c>
      <c r="C23" s="2">
        <v>2127578433</v>
      </c>
      <c r="D23" s="2">
        <v>161826254</v>
      </c>
      <c r="E23" s="2">
        <v>157698758564</v>
      </c>
      <c r="F23" s="2">
        <v>63869014117</v>
      </c>
      <c r="G23" s="2">
        <v>2672903139</v>
      </c>
      <c r="H23" s="2">
        <v>93829744447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sqref="A1:I1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65" t="s">
        <v>27</v>
      </c>
      <c r="B1" s="65"/>
      <c r="C1" s="65"/>
      <c r="D1" s="65"/>
      <c r="E1" s="65"/>
      <c r="F1" s="65"/>
      <c r="G1" s="65"/>
      <c r="H1" s="65"/>
      <c r="I1" s="65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5" t="s">
        <v>5</v>
      </c>
      <c r="B5" s="3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26</v>
      </c>
    </row>
    <row r="6" spans="1:9" x14ac:dyDescent="0.15">
      <c r="A6" s="7" t="s">
        <v>13</v>
      </c>
      <c r="B6" s="2">
        <v>1433217050</v>
      </c>
      <c r="C6" s="2">
        <v>19469349607</v>
      </c>
      <c r="D6" s="2">
        <v>3523865119</v>
      </c>
      <c r="E6" s="2">
        <v>7440465574</v>
      </c>
      <c r="F6" s="2">
        <v>56554102</v>
      </c>
      <c r="G6" s="2">
        <v>356056795</v>
      </c>
      <c r="H6" s="2">
        <v>3396847179</v>
      </c>
      <c r="I6" s="2">
        <v>35676355426</v>
      </c>
    </row>
    <row r="7" spans="1:9" x14ac:dyDescent="0.15">
      <c r="A7" s="7" t="s">
        <v>14</v>
      </c>
      <c r="B7" s="2">
        <v>74989380</v>
      </c>
      <c r="C7" s="2">
        <v>13309805466</v>
      </c>
      <c r="D7" s="2">
        <v>1647792210</v>
      </c>
      <c r="E7" s="2">
        <v>3632201071</v>
      </c>
      <c r="F7" s="2">
        <v>12604164</v>
      </c>
      <c r="G7" s="2">
        <v>201232749</v>
      </c>
      <c r="H7" s="2">
        <v>983020771</v>
      </c>
      <c r="I7" s="2">
        <v>19861645811</v>
      </c>
    </row>
    <row r="8" spans="1:9" x14ac:dyDescent="0.15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</row>
    <row r="9" spans="1:9" x14ac:dyDescent="0.15">
      <c r="A9" s="7" t="s">
        <v>17</v>
      </c>
      <c r="B9" s="2">
        <v>1338762727</v>
      </c>
      <c r="C9" s="2">
        <v>5514865562</v>
      </c>
      <c r="D9" s="2">
        <v>1649763525</v>
      </c>
      <c r="E9" s="2">
        <v>2842857928</v>
      </c>
      <c r="F9" s="2">
        <v>37897088</v>
      </c>
      <c r="G9" s="2">
        <v>135361788</v>
      </c>
      <c r="H9" s="2">
        <v>2257636403</v>
      </c>
      <c r="I9" s="2">
        <v>13777145021</v>
      </c>
    </row>
    <row r="10" spans="1:9" x14ac:dyDescent="0.15">
      <c r="A10" s="7" t="s">
        <v>18</v>
      </c>
      <c r="B10" s="2">
        <v>15576943</v>
      </c>
      <c r="C10" s="2">
        <v>421567670</v>
      </c>
      <c r="D10" s="2">
        <v>221147484</v>
      </c>
      <c r="E10" s="2">
        <v>683436575</v>
      </c>
      <c r="F10" s="2">
        <v>6052850</v>
      </c>
      <c r="G10" s="2">
        <v>19462258</v>
      </c>
      <c r="H10" s="2">
        <v>101394787</v>
      </c>
      <c r="I10" s="2">
        <v>1468638567</v>
      </c>
    </row>
    <row r="11" spans="1:9" x14ac:dyDescent="0.15">
      <c r="A11" s="7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  <c r="I11" s="2" t="s">
        <v>15</v>
      </c>
    </row>
    <row r="12" spans="1:9" x14ac:dyDescent="0.15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</row>
    <row r="13" spans="1:9" x14ac:dyDescent="0.15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15">
      <c r="A14" s="7" t="s">
        <v>22</v>
      </c>
      <c r="B14" s="2" t="s">
        <v>15</v>
      </c>
      <c r="C14" s="2">
        <v>179614429</v>
      </c>
      <c r="D14" s="2" t="s">
        <v>15</v>
      </c>
      <c r="E14" s="2" t="s">
        <v>15</v>
      </c>
      <c r="F14" s="2" t="s">
        <v>15</v>
      </c>
      <c r="G14" s="2" t="s">
        <v>15</v>
      </c>
      <c r="H14" s="2">
        <v>53456018</v>
      </c>
      <c r="I14" s="2">
        <v>233070447</v>
      </c>
    </row>
    <row r="15" spans="1:9" x14ac:dyDescent="0.15">
      <c r="A15" s="7" t="s">
        <v>23</v>
      </c>
      <c r="B15" s="2">
        <v>3888000</v>
      </c>
      <c r="C15" s="2">
        <v>43496480</v>
      </c>
      <c r="D15" s="2">
        <v>5161900</v>
      </c>
      <c r="E15" s="2">
        <v>281970000</v>
      </c>
      <c r="F15" s="2" t="s">
        <v>15</v>
      </c>
      <c r="G15" s="2" t="s">
        <v>15</v>
      </c>
      <c r="H15" s="2">
        <v>1339200</v>
      </c>
      <c r="I15" s="2">
        <v>335855580</v>
      </c>
    </row>
    <row r="16" spans="1:9" x14ac:dyDescent="0.15">
      <c r="A16" s="7" t="s">
        <v>24</v>
      </c>
      <c r="B16" s="2">
        <v>56836046537</v>
      </c>
      <c r="C16" s="2" t="s">
        <v>15</v>
      </c>
      <c r="D16" s="2">
        <v>6077185</v>
      </c>
      <c r="E16" s="2">
        <v>7773347</v>
      </c>
      <c r="F16" s="2">
        <v>540244222</v>
      </c>
      <c r="G16" s="2">
        <v>185131159</v>
      </c>
      <c r="H16" s="2">
        <v>47413440</v>
      </c>
      <c r="I16" s="2">
        <v>57622685890</v>
      </c>
    </row>
    <row r="17" spans="1:9" x14ac:dyDescent="0.15">
      <c r="A17" s="7" t="s">
        <v>14</v>
      </c>
      <c r="B17" s="2">
        <v>20341264437</v>
      </c>
      <c r="C17" s="2" t="s">
        <v>15</v>
      </c>
      <c r="D17" s="2" t="s">
        <v>15</v>
      </c>
      <c r="E17" s="2" t="s">
        <v>15</v>
      </c>
      <c r="F17" s="2">
        <v>364522000</v>
      </c>
      <c r="G17" s="2">
        <v>9535691</v>
      </c>
      <c r="H17" s="2" t="s">
        <v>15</v>
      </c>
      <c r="I17" s="2">
        <v>20715322128</v>
      </c>
    </row>
    <row r="18" spans="1:9" x14ac:dyDescent="0.15">
      <c r="A18" s="7" t="s">
        <v>17</v>
      </c>
      <c r="B18" s="2">
        <v>121038128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>
        <v>121038128</v>
      </c>
    </row>
    <row r="19" spans="1:9" x14ac:dyDescent="0.15">
      <c r="A19" s="7" t="s">
        <v>18</v>
      </c>
      <c r="B19" s="2">
        <v>36238495852</v>
      </c>
      <c r="C19" s="2" t="s">
        <v>15</v>
      </c>
      <c r="D19" s="2">
        <v>6077185</v>
      </c>
      <c r="E19" s="2">
        <v>7773347</v>
      </c>
      <c r="F19" s="2">
        <v>171872222</v>
      </c>
      <c r="G19" s="2">
        <v>175595468</v>
      </c>
      <c r="H19" s="2">
        <v>47413440</v>
      </c>
      <c r="I19" s="2">
        <v>36647227514</v>
      </c>
    </row>
    <row r="20" spans="1:9" x14ac:dyDescent="0.15">
      <c r="A20" s="7" t="s">
        <v>22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</row>
    <row r="21" spans="1:9" x14ac:dyDescent="0.15">
      <c r="A21" s="7" t="s">
        <v>23</v>
      </c>
      <c r="B21" s="2">
        <v>135248120</v>
      </c>
      <c r="C21" s="2" t="s">
        <v>15</v>
      </c>
      <c r="D21" s="2" t="s">
        <v>15</v>
      </c>
      <c r="E21" s="2" t="s">
        <v>15</v>
      </c>
      <c r="F21" s="2">
        <v>3850000</v>
      </c>
      <c r="G21" s="2" t="s">
        <v>15</v>
      </c>
      <c r="H21" s="2" t="s">
        <v>15</v>
      </c>
      <c r="I21" s="2">
        <v>139098120</v>
      </c>
    </row>
    <row r="22" spans="1:9" x14ac:dyDescent="0.15">
      <c r="A22" s="7" t="s">
        <v>25</v>
      </c>
      <c r="B22" s="2">
        <v>635040</v>
      </c>
      <c r="C22" s="2">
        <v>227798036</v>
      </c>
      <c r="D22" s="2">
        <v>11336560</v>
      </c>
      <c r="E22" s="2">
        <v>8362659</v>
      </c>
      <c r="F22" s="2" t="s">
        <v>15</v>
      </c>
      <c r="G22" s="2">
        <v>221008365</v>
      </c>
      <c r="H22" s="2">
        <v>61562471</v>
      </c>
      <c r="I22" s="2">
        <v>530703131</v>
      </c>
    </row>
    <row r="23" spans="1:9" x14ac:dyDescent="0.15">
      <c r="A23" s="7" t="s">
        <v>26</v>
      </c>
      <c r="B23" s="2">
        <v>58269898627</v>
      </c>
      <c r="C23" s="2">
        <v>19697147643</v>
      </c>
      <c r="D23" s="2">
        <v>3541278864</v>
      </c>
      <c r="E23" s="2">
        <v>7456601580</v>
      </c>
      <c r="F23" s="2">
        <v>596798324</v>
      </c>
      <c r="G23" s="2">
        <v>762196319</v>
      </c>
      <c r="H23" s="2">
        <v>3505823090</v>
      </c>
      <c r="I23" s="2">
        <v>93829744447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7.75" defaultRowHeight="15.75" x14ac:dyDescent="0.35"/>
  <cols>
    <col min="1" max="1" width="27" style="9" customWidth="1"/>
    <col min="2" max="3" width="17.375" style="9" customWidth="1"/>
    <col min="4" max="16384" width="7.75" style="9"/>
  </cols>
  <sheetData>
    <row r="1" spans="1:3" ht="30" x14ac:dyDescent="0.6">
      <c r="A1" s="8" t="s">
        <v>35</v>
      </c>
    </row>
    <row r="2" spans="1:3" ht="18.75" x14ac:dyDescent="0.4">
      <c r="A2" s="10" t="s">
        <v>1</v>
      </c>
    </row>
    <row r="3" spans="1:3" ht="18.75" x14ac:dyDescent="0.4">
      <c r="A3" s="10" t="s">
        <v>36</v>
      </c>
    </row>
    <row r="4" spans="1:3" ht="18.75" x14ac:dyDescent="0.4">
      <c r="C4" s="11" t="s">
        <v>37</v>
      </c>
    </row>
    <row r="5" spans="1:3" ht="22.5" customHeight="1" x14ac:dyDescent="0.35">
      <c r="A5" s="12" t="s">
        <v>38</v>
      </c>
      <c r="B5" s="12" t="s">
        <v>39</v>
      </c>
      <c r="C5" s="12" t="s">
        <v>40</v>
      </c>
    </row>
    <row r="6" spans="1:3" ht="18" customHeight="1" x14ac:dyDescent="0.35">
      <c r="A6" s="13" t="s">
        <v>41</v>
      </c>
      <c r="B6" s="14"/>
      <c r="C6" s="14"/>
    </row>
    <row r="7" spans="1:3" ht="18" customHeight="1" x14ac:dyDescent="0.35">
      <c r="A7" s="13"/>
      <c r="B7" s="14"/>
      <c r="C7" s="14"/>
    </row>
    <row r="8" spans="1:3" ht="18" customHeight="1" thickBot="1" x14ac:dyDescent="0.4">
      <c r="A8" s="15" t="s">
        <v>42</v>
      </c>
      <c r="B8" s="16"/>
      <c r="C8" s="16"/>
    </row>
    <row r="9" spans="1:3" ht="18" customHeight="1" thickTop="1" x14ac:dyDescent="0.35">
      <c r="A9" s="13" t="s">
        <v>43</v>
      </c>
      <c r="B9" s="14"/>
      <c r="C9" s="14"/>
    </row>
    <row r="10" spans="1:3" ht="18" customHeight="1" x14ac:dyDescent="0.35">
      <c r="A10" s="13" t="s">
        <v>44</v>
      </c>
      <c r="B10" s="14">
        <v>31164859</v>
      </c>
      <c r="C10" s="14">
        <v>0</v>
      </c>
    </row>
    <row r="11" spans="1:3" ht="18" customHeight="1" x14ac:dyDescent="0.35">
      <c r="A11" s="13" t="s">
        <v>45</v>
      </c>
      <c r="B11" s="14">
        <v>613900</v>
      </c>
      <c r="C11" s="14">
        <v>0</v>
      </c>
    </row>
    <row r="12" spans="1:3" ht="18" customHeight="1" x14ac:dyDescent="0.35">
      <c r="A12" s="13" t="s">
        <v>46</v>
      </c>
      <c r="B12" s="14">
        <v>56364776</v>
      </c>
      <c r="C12" s="14">
        <v>0</v>
      </c>
    </row>
    <row r="13" spans="1:3" ht="18" customHeight="1" x14ac:dyDescent="0.35">
      <c r="A13" s="13" t="s">
        <v>47</v>
      </c>
      <c r="B13" s="14">
        <v>1391000</v>
      </c>
      <c r="C13" s="14">
        <v>0</v>
      </c>
    </row>
    <row r="14" spans="1:3" ht="18" customHeight="1" x14ac:dyDescent="0.35">
      <c r="A14" s="13" t="s">
        <v>48</v>
      </c>
      <c r="B14" s="14">
        <v>203400</v>
      </c>
      <c r="C14" s="14">
        <v>0</v>
      </c>
    </row>
    <row r="15" spans="1:3" ht="18" customHeight="1" x14ac:dyDescent="0.35">
      <c r="A15" s="13" t="s">
        <v>49</v>
      </c>
      <c r="B15" s="14">
        <v>3323718</v>
      </c>
      <c r="C15" s="14">
        <v>0</v>
      </c>
    </row>
    <row r="16" spans="1:3" ht="18" customHeight="1" x14ac:dyDescent="0.35">
      <c r="A16" s="13" t="s">
        <v>50</v>
      </c>
      <c r="B16" s="14">
        <v>795900</v>
      </c>
      <c r="C16" s="14">
        <v>0</v>
      </c>
    </row>
    <row r="17" spans="1:3" ht="18" customHeight="1" x14ac:dyDescent="0.35">
      <c r="A17" s="13"/>
      <c r="B17" s="14"/>
      <c r="C17" s="14"/>
    </row>
    <row r="18" spans="1:3" ht="18" customHeight="1" x14ac:dyDescent="0.35">
      <c r="A18" s="13" t="s">
        <v>51</v>
      </c>
      <c r="B18" s="14">
        <v>22000</v>
      </c>
      <c r="C18" s="14">
        <v>0</v>
      </c>
    </row>
    <row r="19" spans="1:3" ht="18" customHeight="1" x14ac:dyDescent="0.35">
      <c r="A19" s="13" t="s">
        <v>52</v>
      </c>
      <c r="B19" s="14">
        <v>142837</v>
      </c>
      <c r="C19" s="14">
        <v>0</v>
      </c>
    </row>
    <row r="20" spans="1:3" ht="18" customHeight="1" x14ac:dyDescent="0.35">
      <c r="A20" s="13"/>
      <c r="B20" s="14"/>
      <c r="C20" s="14"/>
    </row>
    <row r="21" spans="1:3" ht="18" customHeight="1" thickBot="1" x14ac:dyDescent="0.4">
      <c r="A21" s="15" t="s">
        <v>42</v>
      </c>
      <c r="B21" s="16">
        <f>SUM(B10:B20)</f>
        <v>94022390</v>
      </c>
      <c r="C21" s="16">
        <f>SUM(C10:C20)</f>
        <v>0</v>
      </c>
    </row>
    <row r="22" spans="1:3" ht="18" customHeight="1" thickTop="1" x14ac:dyDescent="0.35">
      <c r="A22" s="17" t="s">
        <v>26</v>
      </c>
      <c r="B22" s="14">
        <f>B8+B21</f>
        <v>94022390</v>
      </c>
      <c r="C22" s="14">
        <f>C8+C21</f>
        <v>0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ColWidth="7.75" defaultRowHeight="15.75" x14ac:dyDescent="0.35"/>
  <cols>
    <col min="1" max="1" width="22.625" style="9" customWidth="1"/>
    <col min="2" max="2" width="33.375" style="9" bestFit="1" customWidth="1"/>
    <col min="3" max="5" width="14.75" style="9" customWidth="1"/>
    <col min="6" max="6" width="13.5" style="9" customWidth="1"/>
    <col min="7" max="16384" width="7.75" style="9"/>
  </cols>
  <sheetData>
    <row r="1" spans="1:6" ht="30" x14ac:dyDescent="0.6">
      <c r="A1" s="8" t="s">
        <v>53</v>
      </c>
    </row>
    <row r="2" spans="1:6" ht="18.75" x14ac:dyDescent="0.4">
      <c r="A2" s="10" t="s">
        <v>1</v>
      </c>
    </row>
    <row r="3" spans="1:6" ht="18.75" x14ac:dyDescent="0.4">
      <c r="A3" s="10" t="s">
        <v>54</v>
      </c>
    </row>
    <row r="4" spans="1:6" ht="18.75" x14ac:dyDescent="0.4">
      <c r="E4" s="11" t="s">
        <v>37</v>
      </c>
    </row>
    <row r="5" spans="1:6" ht="22.5" customHeight="1" x14ac:dyDescent="0.35">
      <c r="A5" s="12" t="s">
        <v>5</v>
      </c>
      <c r="B5" s="12" t="s">
        <v>55</v>
      </c>
      <c r="C5" s="12" t="s">
        <v>56</v>
      </c>
      <c r="D5" s="12" t="s">
        <v>57</v>
      </c>
      <c r="E5" s="12" t="s">
        <v>58</v>
      </c>
    </row>
    <row r="6" spans="1:6" ht="18" customHeight="1" x14ac:dyDescent="0.35">
      <c r="A6" s="66" t="s">
        <v>59</v>
      </c>
      <c r="B6" s="13" t="s">
        <v>60</v>
      </c>
      <c r="C6" s="13"/>
      <c r="D6" s="14">
        <v>47817600</v>
      </c>
      <c r="E6" s="17" t="s">
        <v>61</v>
      </c>
    </row>
    <row r="7" spans="1:6" ht="18" customHeight="1" x14ac:dyDescent="0.35">
      <c r="A7" s="66"/>
      <c r="B7" s="13" t="s">
        <v>62</v>
      </c>
      <c r="C7" s="14"/>
      <c r="D7" s="14">
        <v>26812500</v>
      </c>
      <c r="E7" s="17" t="s">
        <v>61</v>
      </c>
    </row>
    <row r="8" spans="1:6" ht="18" customHeight="1" x14ac:dyDescent="0.35">
      <c r="A8" s="67"/>
      <c r="B8" s="13"/>
      <c r="C8" s="14"/>
      <c r="D8" s="14"/>
      <c r="E8" s="14"/>
    </row>
    <row r="9" spans="1:6" ht="18" customHeight="1" x14ac:dyDescent="0.35">
      <c r="A9" s="68"/>
      <c r="B9" s="17" t="s">
        <v>63</v>
      </c>
      <c r="C9" s="18"/>
      <c r="D9" s="14">
        <f>SUM(D6:D8)</f>
        <v>74630100</v>
      </c>
      <c r="E9" s="18"/>
      <c r="F9" s="19"/>
    </row>
    <row r="10" spans="1:6" ht="18" customHeight="1" x14ac:dyDescent="0.35">
      <c r="A10" s="69" t="s">
        <v>64</v>
      </c>
      <c r="B10" s="13" t="s">
        <v>65</v>
      </c>
      <c r="C10" s="17" t="s">
        <v>66</v>
      </c>
      <c r="D10" s="14">
        <v>51168000</v>
      </c>
      <c r="E10" s="17" t="s">
        <v>67</v>
      </c>
    </row>
    <row r="11" spans="1:6" ht="18" customHeight="1" x14ac:dyDescent="0.35">
      <c r="A11" s="70"/>
      <c r="B11" s="13" t="s">
        <v>68</v>
      </c>
      <c r="C11" s="17" t="s">
        <v>69</v>
      </c>
      <c r="D11" s="14">
        <v>135283714</v>
      </c>
      <c r="E11" s="17" t="s">
        <v>67</v>
      </c>
    </row>
    <row r="12" spans="1:6" ht="18" customHeight="1" x14ac:dyDescent="0.35">
      <c r="A12" s="70"/>
      <c r="B12" s="13" t="s">
        <v>70</v>
      </c>
      <c r="C12" s="17" t="s">
        <v>71</v>
      </c>
      <c r="D12" s="14">
        <v>27667700</v>
      </c>
      <c r="E12" s="17" t="s">
        <v>72</v>
      </c>
    </row>
    <row r="13" spans="1:6" ht="18" customHeight="1" x14ac:dyDescent="0.35">
      <c r="A13" s="70"/>
      <c r="B13" s="13" t="s">
        <v>73</v>
      </c>
      <c r="C13" s="17" t="s">
        <v>74</v>
      </c>
      <c r="D13" s="14">
        <v>337917000</v>
      </c>
      <c r="E13" s="17" t="s">
        <v>75</v>
      </c>
    </row>
    <row r="14" spans="1:6" ht="18" customHeight="1" x14ac:dyDescent="0.35">
      <c r="A14" s="70"/>
      <c r="B14" s="13" t="s">
        <v>76</v>
      </c>
      <c r="C14" s="17" t="s">
        <v>74</v>
      </c>
      <c r="D14" s="14">
        <v>67967000</v>
      </c>
      <c r="E14" s="17" t="s">
        <v>75</v>
      </c>
    </row>
    <row r="15" spans="1:6" ht="18" customHeight="1" x14ac:dyDescent="0.35">
      <c r="A15" s="70"/>
      <c r="B15" s="13" t="s">
        <v>77</v>
      </c>
      <c r="C15" s="17" t="s">
        <v>78</v>
      </c>
      <c r="D15" s="14">
        <v>34645000</v>
      </c>
      <c r="E15" s="17" t="s">
        <v>67</v>
      </c>
    </row>
    <row r="16" spans="1:6" ht="18" customHeight="1" x14ac:dyDescent="0.35">
      <c r="A16" s="70"/>
      <c r="B16" s="13" t="s">
        <v>79</v>
      </c>
      <c r="C16" s="17" t="s">
        <v>80</v>
      </c>
      <c r="D16" s="14">
        <v>20459000</v>
      </c>
      <c r="E16" s="17" t="s">
        <v>81</v>
      </c>
    </row>
    <row r="17" spans="1:5" ht="18" customHeight="1" x14ac:dyDescent="0.35">
      <c r="A17" s="70"/>
      <c r="B17" s="13" t="s">
        <v>82</v>
      </c>
      <c r="C17" s="17" t="s">
        <v>83</v>
      </c>
      <c r="D17" s="14">
        <v>576893834</v>
      </c>
      <c r="E17" s="17" t="s">
        <v>84</v>
      </c>
    </row>
    <row r="18" spans="1:5" ht="18" customHeight="1" x14ac:dyDescent="0.35">
      <c r="A18" s="70"/>
      <c r="B18" s="13" t="s">
        <v>85</v>
      </c>
      <c r="C18" s="17" t="s">
        <v>86</v>
      </c>
      <c r="D18" s="14">
        <v>19506800</v>
      </c>
      <c r="E18" s="17" t="s">
        <v>87</v>
      </c>
    </row>
    <row r="19" spans="1:5" ht="18" customHeight="1" x14ac:dyDescent="0.35">
      <c r="A19" s="70"/>
      <c r="B19" s="13" t="s">
        <v>88</v>
      </c>
      <c r="C19" s="17" t="s">
        <v>89</v>
      </c>
      <c r="D19" s="14">
        <v>53789114</v>
      </c>
      <c r="E19" s="17" t="s">
        <v>90</v>
      </c>
    </row>
    <row r="20" spans="1:5" ht="18" customHeight="1" x14ac:dyDescent="0.35">
      <c r="A20" s="70"/>
      <c r="B20" s="13" t="s">
        <v>91</v>
      </c>
      <c r="C20" s="13"/>
      <c r="D20" s="14">
        <v>387416786</v>
      </c>
      <c r="E20" s="17" t="s">
        <v>91</v>
      </c>
    </row>
    <row r="21" spans="1:5" ht="18" customHeight="1" x14ac:dyDescent="0.35">
      <c r="A21" s="71"/>
      <c r="B21" s="13"/>
      <c r="C21" s="13"/>
      <c r="D21" s="14">
        <v>0</v>
      </c>
      <c r="E21" s="14"/>
    </row>
    <row r="22" spans="1:5" ht="18" customHeight="1" x14ac:dyDescent="0.35">
      <c r="A22" s="20"/>
      <c r="B22" s="17" t="s">
        <v>63</v>
      </c>
      <c r="C22" s="18"/>
      <c r="D22" s="14">
        <f>SUM(D10:D21)</f>
        <v>1712713948</v>
      </c>
      <c r="E22" s="18"/>
    </row>
    <row r="23" spans="1:5" ht="18" customHeight="1" x14ac:dyDescent="0.35">
      <c r="A23" s="17" t="s">
        <v>26</v>
      </c>
      <c r="B23" s="18"/>
      <c r="C23" s="18"/>
      <c r="D23" s="14">
        <f>D9+D22</f>
        <v>1787344048</v>
      </c>
      <c r="E23" s="18"/>
    </row>
  </sheetData>
  <mergeCells count="2">
    <mergeCell ref="A6:A9"/>
    <mergeCell ref="A10:A2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7.75" defaultRowHeight="15.75" x14ac:dyDescent="0.35"/>
  <cols>
    <col min="1" max="1" width="27" style="9" customWidth="1"/>
    <col min="2" max="3" width="17.375" style="9" customWidth="1"/>
    <col min="4" max="16384" width="7.75" style="9"/>
  </cols>
  <sheetData>
    <row r="1" spans="1:3" ht="30" x14ac:dyDescent="0.6">
      <c r="A1" s="8" t="s">
        <v>92</v>
      </c>
    </row>
    <row r="2" spans="1:3" ht="18.75" x14ac:dyDescent="0.4">
      <c r="A2" s="10" t="s">
        <v>1</v>
      </c>
    </row>
    <row r="3" spans="1:3" ht="18.75" x14ac:dyDescent="0.4">
      <c r="A3" s="10" t="s">
        <v>36</v>
      </c>
    </row>
    <row r="4" spans="1:3" ht="18.75" x14ac:dyDescent="0.4">
      <c r="C4" s="11" t="s">
        <v>37</v>
      </c>
    </row>
    <row r="5" spans="1:3" ht="22.5" customHeight="1" x14ac:dyDescent="0.35">
      <c r="A5" s="12" t="s">
        <v>38</v>
      </c>
      <c r="B5" s="12" t="s">
        <v>39</v>
      </c>
      <c r="C5" s="12" t="s">
        <v>40</v>
      </c>
    </row>
    <row r="6" spans="1:3" ht="18" customHeight="1" x14ac:dyDescent="0.35">
      <c r="A6" s="13" t="s">
        <v>41</v>
      </c>
      <c r="B6" s="14"/>
      <c r="C6" s="14"/>
    </row>
    <row r="7" spans="1:3" ht="18" customHeight="1" x14ac:dyDescent="0.35">
      <c r="A7" s="13"/>
      <c r="B7" s="14"/>
      <c r="C7" s="14"/>
    </row>
    <row r="8" spans="1:3" ht="18" customHeight="1" thickBot="1" x14ac:dyDescent="0.4">
      <c r="A8" s="15" t="s">
        <v>42</v>
      </c>
      <c r="B8" s="16"/>
      <c r="C8" s="16"/>
    </row>
    <row r="9" spans="1:3" ht="18" customHeight="1" thickTop="1" x14ac:dyDescent="0.35">
      <c r="A9" s="13" t="s">
        <v>43</v>
      </c>
      <c r="B9" s="14"/>
      <c r="C9" s="14"/>
    </row>
    <row r="10" spans="1:3" ht="18" customHeight="1" x14ac:dyDescent="0.35">
      <c r="A10" s="13" t="s">
        <v>44</v>
      </c>
      <c r="B10" s="14">
        <v>57092411</v>
      </c>
      <c r="C10" s="14">
        <v>7545997</v>
      </c>
    </row>
    <row r="11" spans="1:3" ht="18" customHeight="1" x14ac:dyDescent="0.35">
      <c r="A11" s="13" t="s">
        <v>45</v>
      </c>
      <c r="B11" s="14">
        <v>2039475</v>
      </c>
      <c r="C11" s="14">
        <v>341489</v>
      </c>
    </row>
    <row r="12" spans="1:3" ht="18" customHeight="1" x14ac:dyDescent="0.35">
      <c r="A12" s="13" t="s">
        <v>46</v>
      </c>
      <c r="B12" s="14">
        <v>126233737</v>
      </c>
      <c r="C12" s="14">
        <v>5295357</v>
      </c>
    </row>
    <row r="13" spans="1:3" ht="18" customHeight="1" x14ac:dyDescent="0.35">
      <c r="A13" s="13" t="s">
        <v>47</v>
      </c>
      <c r="B13" s="14">
        <v>3038081</v>
      </c>
      <c r="C13" s="14">
        <v>349897</v>
      </c>
    </row>
    <row r="14" spans="1:3" ht="18" customHeight="1" x14ac:dyDescent="0.35">
      <c r="A14" s="13" t="s">
        <v>93</v>
      </c>
      <c r="B14" s="14">
        <v>1533723</v>
      </c>
      <c r="C14" s="14">
        <v>0</v>
      </c>
    </row>
    <row r="15" spans="1:3" ht="18" customHeight="1" x14ac:dyDescent="0.35">
      <c r="A15" s="13" t="s">
        <v>49</v>
      </c>
      <c r="B15" s="14">
        <v>3127983</v>
      </c>
      <c r="C15" s="14">
        <v>504523</v>
      </c>
    </row>
    <row r="16" spans="1:3" ht="18" customHeight="1" x14ac:dyDescent="0.35">
      <c r="A16" s="13" t="s">
        <v>50</v>
      </c>
      <c r="B16" s="14">
        <v>2420000</v>
      </c>
      <c r="C16" s="14">
        <v>0</v>
      </c>
    </row>
    <row r="17" spans="1:3" ht="18" customHeight="1" x14ac:dyDescent="0.35">
      <c r="A17" s="13"/>
      <c r="B17" s="14"/>
      <c r="C17" s="14"/>
    </row>
    <row r="18" spans="1:3" ht="18" customHeight="1" x14ac:dyDescent="0.35">
      <c r="A18" s="13" t="s">
        <v>94</v>
      </c>
      <c r="B18" s="14">
        <v>3000</v>
      </c>
      <c r="C18" s="14">
        <v>0</v>
      </c>
    </row>
    <row r="19" spans="1:3" ht="18" customHeight="1" x14ac:dyDescent="0.35">
      <c r="A19" s="13"/>
      <c r="B19" s="14"/>
      <c r="C19" s="14"/>
    </row>
    <row r="20" spans="1:3" ht="18" customHeight="1" thickBot="1" x14ac:dyDescent="0.4">
      <c r="A20" s="15" t="s">
        <v>42</v>
      </c>
      <c r="B20" s="16">
        <f>SUM(B10:B19)</f>
        <v>195488410</v>
      </c>
      <c r="C20" s="16">
        <f>SUM(C10:C19)</f>
        <v>14037263</v>
      </c>
    </row>
    <row r="21" spans="1:3" ht="18" customHeight="1" thickTop="1" x14ac:dyDescent="0.35">
      <c r="A21" s="17" t="s">
        <v>26</v>
      </c>
      <c r="B21" s="14">
        <f>B8+B20</f>
        <v>195488410</v>
      </c>
      <c r="C21" s="14">
        <f>C8+C20</f>
        <v>14037263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ColWidth="7.75" defaultRowHeight="15.75" x14ac:dyDescent="0.35"/>
  <cols>
    <col min="1" max="1" width="20" style="21" customWidth="1"/>
    <col min="2" max="9" width="11.25" style="21" customWidth="1"/>
    <col min="10" max="16384" width="7.75" style="21"/>
  </cols>
  <sheetData>
    <row r="1" spans="1:9" ht="30" x14ac:dyDescent="0.35">
      <c r="A1" s="72" t="s">
        <v>95</v>
      </c>
      <c r="B1" s="72"/>
      <c r="C1" s="72"/>
      <c r="D1" s="72"/>
      <c r="E1" s="72"/>
      <c r="F1" s="72"/>
      <c r="G1" s="72"/>
      <c r="H1" s="72"/>
      <c r="I1" s="72"/>
    </row>
    <row r="2" spans="1:9" ht="18.75" x14ac:dyDescent="0.4">
      <c r="A2" s="22" t="s">
        <v>1</v>
      </c>
      <c r="B2" s="22"/>
      <c r="C2" s="22"/>
      <c r="D2" s="22"/>
      <c r="E2" s="22"/>
      <c r="F2" s="22"/>
      <c r="G2" s="22"/>
      <c r="H2" s="22"/>
      <c r="I2" s="23" t="s">
        <v>36</v>
      </c>
    </row>
    <row r="3" spans="1:9" ht="18.75" x14ac:dyDescent="0.4">
      <c r="A3" s="22" t="s">
        <v>3</v>
      </c>
      <c r="B3" s="22"/>
      <c r="C3" s="22"/>
      <c r="D3" s="22"/>
      <c r="E3" s="22"/>
      <c r="F3" s="22"/>
      <c r="G3" s="22"/>
      <c r="H3" s="22"/>
      <c r="I3" s="23" t="s">
        <v>4</v>
      </c>
    </row>
    <row r="4" spans="1:9" ht="37.5" customHeight="1" x14ac:dyDescent="0.35">
      <c r="A4" s="24" t="s">
        <v>96</v>
      </c>
      <c r="B4" s="25" t="s">
        <v>97</v>
      </c>
      <c r="C4" s="26" t="s">
        <v>98</v>
      </c>
      <c r="D4" s="26" t="s">
        <v>99</v>
      </c>
      <c r="E4" s="26" t="s">
        <v>100</v>
      </c>
      <c r="F4" s="26" t="s">
        <v>101</v>
      </c>
      <c r="G4" s="26" t="s">
        <v>102</v>
      </c>
      <c r="H4" s="25" t="s">
        <v>103</v>
      </c>
      <c r="I4" s="26" t="s">
        <v>104</v>
      </c>
    </row>
    <row r="5" spans="1:9" ht="18" customHeight="1" x14ac:dyDescent="0.35">
      <c r="A5" s="27">
        <f>SUM(B5:H5)</f>
        <v>2718010343</v>
      </c>
      <c r="B5" s="28">
        <v>2544927271</v>
      </c>
      <c r="C5" s="28">
        <v>113970624</v>
      </c>
      <c r="D5" s="28">
        <v>59112448</v>
      </c>
      <c r="E5" s="28">
        <v>0</v>
      </c>
      <c r="F5" s="28">
        <v>0</v>
      </c>
      <c r="G5" s="28">
        <v>0</v>
      </c>
      <c r="H5" s="28">
        <v>0</v>
      </c>
      <c r="I5" s="28"/>
    </row>
    <row r="6" spans="1:9" x14ac:dyDescent="0.35">
      <c r="B6" s="29"/>
    </row>
    <row r="7" spans="1:9" x14ac:dyDescent="0.35">
      <c r="B7" s="29"/>
    </row>
    <row r="8" spans="1:9" x14ac:dyDescent="0.35">
      <c r="B8" s="29"/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"/>
    </sheetView>
  </sheetViews>
  <sheetFormatPr defaultColWidth="7.75" defaultRowHeight="15.75" x14ac:dyDescent="0.35"/>
  <cols>
    <col min="1" max="1" width="20" style="21" customWidth="1"/>
    <col min="2" max="10" width="11.25" style="21" customWidth="1"/>
    <col min="11" max="16384" width="7.75" style="21"/>
  </cols>
  <sheetData>
    <row r="1" spans="1:10" ht="30" x14ac:dyDescent="0.35">
      <c r="A1" s="72" t="s">
        <v>105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.7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3" t="s">
        <v>36</v>
      </c>
    </row>
    <row r="3" spans="1:10" ht="18.75" x14ac:dyDescent="0.4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3" t="s">
        <v>4</v>
      </c>
    </row>
    <row r="4" spans="1:10" ht="22.5" customHeight="1" x14ac:dyDescent="0.35">
      <c r="A4" s="24" t="s">
        <v>96</v>
      </c>
      <c r="B4" s="25" t="s">
        <v>106</v>
      </c>
      <c r="C4" s="26" t="s">
        <v>107</v>
      </c>
      <c r="D4" s="26" t="s">
        <v>108</v>
      </c>
      <c r="E4" s="26" t="s">
        <v>109</v>
      </c>
      <c r="F4" s="26" t="s">
        <v>110</v>
      </c>
      <c r="G4" s="26" t="s">
        <v>111</v>
      </c>
      <c r="H4" s="26" t="s">
        <v>112</v>
      </c>
      <c r="I4" s="26" t="s">
        <v>113</v>
      </c>
      <c r="J4" s="25" t="s">
        <v>114</v>
      </c>
    </row>
    <row r="5" spans="1:10" ht="18" customHeight="1" x14ac:dyDescent="0.35">
      <c r="A5" s="27">
        <f>SUM(B5:J5)</f>
        <v>2718010343</v>
      </c>
      <c r="B5" s="28">
        <v>334133704</v>
      </c>
      <c r="C5" s="28">
        <v>349047931</v>
      </c>
      <c r="D5" s="28">
        <v>360827404</v>
      </c>
      <c r="E5" s="28">
        <v>343604889</v>
      </c>
      <c r="F5" s="28">
        <v>310247872</v>
      </c>
      <c r="G5" s="28">
        <v>911608126</v>
      </c>
      <c r="H5" s="30">
        <v>108540417</v>
      </c>
      <c r="I5" s="30"/>
      <c r="J5" s="30"/>
    </row>
    <row r="6" spans="1:10" x14ac:dyDescent="0.35">
      <c r="G6" s="29"/>
    </row>
    <row r="7" spans="1:10" x14ac:dyDescent="0.35">
      <c r="A7" s="31"/>
      <c r="G7" s="29"/>
    </row>
    <row r="8" spans="1:10" x14ac:dyDescent="0.35">
      <c r="G8" s="29"/>
    </row>
    <row r="9" spans="1:10" x14ac:dyDescent="0.35">
      <c r="G9" s="29"/>
    </row>
    <row r="10" spans="1:10" x14ac:dyDescent="0.35">
      <c r="G10" s="29"/>
    </row>
    <row r="12" spans="1:10" x14ac:dyDescent="0.35">
      <c r="A12" s="31"/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7.75" defaultRowHeight="15.75" x14ac:dyDescent="0.35"/>
  <cols>
    <col min="1" max="1" width="27" style="9" customWidth="1"/>
    <col min="2" max="6" width="17.375" style="9" customWidth="1"/>
    <col min="7" max="16384" width="7.75" style="9"/>
  </cols>
  <sheetData>
    <row r="1" spans="1:6" ht="30" x14ac:dyDescent="0.6">
      <c r="A1" s="8" t="s">
        <v>115</v>
      </c>
    </row>
    <row r="2" spans="1:6" ht="18.75" x14ac:dyDescent="0.4">
      <c r="A2" s="10" t="s">
        <v>1</v>
      </c>
    </row>
    <row r="3" spans="1:6" ht="18.75" x14ac:dyDescent="0.4">
      <c r="A3" s="10" t="s">
        <v>36</v>
      </c>
    </row>
    <row r="4" spans="1:6" ht="18.75" x14ac:dyDescent="0.4">
      <c r="F4" s="11" t="s">
        <v>37</v>
      </c>
    </row>
    <row r="5" spans="1:6" ht="22.5" customHeight="1" x14ac:dyDescent="0.35">
      <c r="A5" s="73" t="s">
        <v>38</v>
      </c>
      <c r="B5" s="73" t="s">
        <v>116</v>
      </c>
      <c r="C5" s="73"/>
      <c r="D5" s="73" t="s">
        <v>117</v>
      </c>
      <c r="E5" s="73"/>
      <c r="F5" s="74" t="s">
        <v>118</v>
      </c>
    </row>
    <row r="6" spans="1:6" ht="22.5" customHeight="1" x14ac:dyDescent="0.35">
      <c r="A6" s="73"/>
      <c r="B6" s="12" t="s">
        <v>39</v>
      </c>
      <c r="C6" s="32" t="s">
        <v>119</v>
      </c>
      <c r="D6" s="12" t="s">
        <v>39</v>
      </c>
      <c r="E6" s="32" t="s">
        <v>119</v>
      </c>
      <c r="F6" s="73"/>
    </row>
    <row r="7" spans="1:6" ht="18" customHeight="1" x14ac:dyDescent="0.35">
      <c r="A7" s="13" t="s">
        <v>120</v>
      </c>
      <c r="B7" s="14">
        <f>164288245-D7</f>
        <v>114894014</v>
      </c>
      <c r="C7" s="14">
        <v>0</v>
      </c>
      <c r="D7" s="33">
        <v>49394231</v>
      </c>
      <c r="E7" s="14">
        <v>0</v>
      </c>
      <c r="F7" s="14"/>
    </row>
    <row r="8" spans="1:6" ht="18" customHeight="1" x14ac:dyDescent="0.35">
      <c r="A8" s="13" t="s">
        <v>121</v>
      </c>
      <c r="B8" s="14">
        <f>9297525-D8</f>
        <v>5758782</v>
      </c>
      <c r="C8" s="14">
        <v>0</v>
      </c>
      <c r="D8" s="33">
        <v>3538743</v>
      </c>
      <c r="E8" s="14">
        <v>0</v>
      </c>
      <c r="F8" s="14"/>
    </row>
    <row r="9" spans="1:6" ht="18" customHeight="1" x14ac:dyDescent="0.35">
      <c r="A9" s="13" t="s">
        <v>122</v>
      </c>
      <c r="B9" s="14">
        <f>6800000-D9</f>
        <v>5100000</v>
      </c>
      <c r="C9" s="14">
        <v>0</v>
      </c>
      <c r="D9" s="33">
        <v>1700000</v>
      </c>
      <c r="E9" s="14">
        <v>0</v>
      </c>
      <c r="F9" s="14"/>
    </row>
    <row r="10" spans="1:6" ht="18" customHeight="1" x14ac:dyDescent="0.35">
      <c r="A10" s="13"/>
      <c r="B10" s="14"/>
      <c r="C10" s="14"/>
      <c r="D10" s="14"/>
      <c r="E10" s="14"/>
      <c r="F10" s="14"/>
    </row>
    <row r="11" spans="1:6" ht="18" customHeight="1" x14ac:dyDescent="0.35">
      <c r="A11" s="13"/>
      <c r="B11" s="14"/>
      <c r="C11" s="14"/>
      <c r="D11" s="14"/>
      <c r="E11" s="14"/>
      <c r="F11" s="14"/>
    </row>
    <row r="12" spans="1:6" ht="18" customHeight="1" x14ac:dyDescent="0.35">
      <c r="A12" s="13"/>
      <c r="B12" s="14"/>
      <c r="C12" s="14"/>
      <c r="D12" s="14"/>
      <c r="E12" s="14"/>
      <c r="F12" s="14"/>
    </row>
    <row r="13" spans="1:6" ht="18" customHeight="1" x14ac:dyDescent="0.35">
      <c r="A13" s="13"/>
      <c r="B13" s="14"/>
      <c r="C13" s="14"/>
      <c r="D13" s="14"/>
      <c r="E13" s="14"/>
      <c r="F13" s="14"/>
    </row>
    <row r="14" spans="1:6" ht="18" customHeight="1" x14ac:dyDescent="0.35">
      <c r="A14" s="13"/>
      <c r="B14" s="14"/>
      <c r="C14" s="14"/>
      <c r="D14" s="14"/>
      <c r="E14" s="14"/>
      <c r="F14" s="14"/>
    </row>
    <row r="15" spans="1:6" ht="18" customHeight="1" x14ac:dyDescent="0.35">
      <c r="A15" s="13"/>
      <c r="B15" s="14"/>
      <c r="C15" s="14"/>
      <c r="D15" s="14"/>
      <c r="E15" s="14"/>
      <c r="F15" s="14"/>
    </row>
    <row r="16" spans="1:6" ht="18" customHeight="1" x14ac:dyDescent="0.35">
      <c r="A16" s="13"/>
      <c r="B16" s="14"/>
      <c r="C16" s="14"/>
      <c r="D16" s="14"/>
      <c r="E16" s="14"/>
      <c r="F16" s="14"/>
    </row>
    <row r="17" spans="1:6" ht="18" customHeight="1" x14ac:dyDescent="0.35">
      <c r="A17" s="13"/>
      <c r="B17" s="14"/>
      <c r="C17" s="14"/>
      <c r="D17" s="14"/>
      <c r="E17" s="14"/>
      <c r="F17" s="14"/>
    </row>
    <row r="18" spans="1:6" ht="18" customHeight="1" x14ac:dyDescent="0.35">
      <c r="A18" s="17" t="s">
        <v>26</v>
      </c>
      <c r="B18" s="14">
        <f>SUM(B7:B17)</f>
        <v>125752796</v>
      </c>
      <c r="C18" s="14"/>
      <c r="D18" s="14">
        <f>SUM(D7:D17)</f>
        <v>54632974</v>
      </c>
      <c r="E18" s="14"/>
      <c r="F18" s="14"/>
    </row>
  </sheetData>
  <mergeCells count="4">
    <mergeCell ref="A5:A6"/>
    <mergeCell ref="B5:C5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 x14ac:dyDescent="0.4"/>
  <cols>
    <col min="1" max="1" width="23.375" style="34" customWidth="1"/>
    <col min="2" max="6" width="20.875" style="34" customWidth="1"/>
    <col min="7" max="16384" width="8.875" style="34"/>
  </cols>
  <sheetData>
    <row r="1" spans="1:6" ht="20.25" customHeight="1" x14ac:dyDescent="0.4">
      <c r="A1" s="75" t="s">
        <v>123</v>
      </c>
      <c r="B1" s="76"/>
      <c r="C1" s="76"/>
      <c r="D1" s="76"/>
      <c r="E1" s="76"/>
      <c r="F1" s="76"/>
    </row>
    <row r="2" spans="1:6" ht="20.25" customHeight="1" x14ac:dyDescent="0.4">
      <c r="A2" s="35" t="s">
        <v>1</v>
      </c>
      <c r="B2" s="35"/>
      <c r="C2" s="35"/>
      <c r="D2" s="35"/>
      <c r="E2" s="35"/>
      <c r="F2" s="36" t="s">
        <v>124</v>
      </c>
    </row>
    <row r="3" spans="1:6" ht="20.25" customHeight="1" x14ac:dyDescent="0.4">
      <c r="A3" s="35" t="s">
        <v>3</v>
      </c>
      <c r="B3" s="35"/>
      <c r="C3" s="35"/>
      <c r="D3" s="35"/>
      <c r="E3" s="35"/>
      <c r="F3" s="36" t="s">
        <v>4</v>
      </c>
    </row>
    <row r="4" spans="1:6" ht="20.25" customHeight="1" x14ac:dyDescent="0.4">
      <c r="A4" s="77" t="s">
        <v>5</v>
      </c>
      <c r="B4" s="79" t="s">
        <v>57</v>
      </c>
      <c r="C4" s="79" t="s">
        <v>125</v>
      </c>
      <c r="D4" s="79"/>
      <c r="E4" s="79"/>
      <c r="F4" s="79"/>
    </row>
    <row r="5" spans="1:6" ht="20.25" customHeight="1" x14ac:dyDescent="0.4">
      <c r="A5" s="77"/>
      <c r="B5" s="79"/>
      <c r="C5" s="79" t="s">
        <v>126</v>
      </c>
      <c r="D5" s="79" t="s">
        <v>127</v>
      </c>
      <c r="E5" s="79" t="s">
        <v>128</v>
      </c>
      <c r="F5" s="79" t="s">
        <v>129</v>
      </c>
    </row>
    <row r="6" spans="1:6" ht="20.25" customHeight="1" thickBot="1" x14ac:dyDescent="0.45">
      <c r="A6" s="78"/>
      <c r="B6" s="80"/>
      <c r="C6" s="80"/>
      <c r="D6" s="80"/>
      <c r="E6" s="80"/>
      <c r="F6" s="80"/>
    </row>
    <row r="7" spans="1:6" ht="20.25" customHeight="1" thickTop="1" x14ac:dyDescent="0.4">
      <c r="A7" s="37" t="s">
        <v>130</v>
      </c>
      <c r="B7" s="38">
        <v>14351890142</v>
      </c>
      <c r="C7" s="38">
        <v>2443747357</v>
      </c>
      <c r="D7" s="38">
        <v>28195000</v>
      </c>
      <c r="E7" s="38">
        <v>9098704040</v>
      </c>
      <c r="F7" s="38">
        <v>2781243745</v>
      </c>
    </row>
    <row r="8" spans="1:6" ht="20.25" customHeight="1" x14ac:dyDescent="0.4">
      <c r="A8" s="37" t="s">
        <v>131</v>
      </c>
      <c r="B8" s="38">
        <v>2120499872</v>
      </c>
      <c r="C8" s="38">
        <v>133253000</v>
      </c>
      <c r="D8" s="38">
        <v>137805000</v>
      </c>
      <c r="E8" s="38">
        <v>1639723226</v>
      </c>
      <c r="F8" s="38">
        <v>209718646</v>
      </c>
    </row>
    <row r="9" spans="1:6" ht="20.25" customHeight="1" x14ac:dyDescent="0.4">
      <c r="A9" s="37" t="s">
        <v>132</v>
      </c>
      <c r="B9" s="38">
        <v>451317326</v>
      </c>
      <c r="C9" s="38"/>
      <c r="D9" s="38"/>
      <c r="E9" s="38">
        <v>257472510</v>
      </c>
      <c r="F9" s="38">
        <v>193844816</v>
      </c>
    </row>
    <row r="10" spans="1:6" ht="20.25" customHeight="1" thickBot="1" x14ac:dyDescent="0.45">
      <c r="A10" s="39" t="s">
        <v>129</v>
      </c>
      <c r="B10" s="40" t="s">
        <v>15</v>
      </c>
      <c r="C10" s="40" t="s">
        <v>15</v>
      </c>
      <c r="D10" s="40" t="s">
        <v>15</v>
      </c>
      <c r="E10" s="40" t="s">
        <v>15</v>
      </c>
      <c r="F10" s="40">
        <v>0</v>
      </c>
    </row>
    <row r="11" spans="1:6" ht="20.25" customHeight="1" thickTop="1" x14ac:dyDescent="0.4">
      <c r="A11" s="41" t="s">
        <v>26</v>
      </c>
      <c r="B11" s="42">
        <v>16923707340</v>
      </c>
      <c r="C11" s="43">
        <v>2577000357</v>
      </c>
      <c r="D11" s="43">
        <v>166000000</v>
      </c>
      <c r="E11" s="43">
        <v>10995899776</v>
      </c>
      <c r="F11" s="42">
        <v>3184807207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ColWidth="7.75" defaultRowHeight="15.75" x14ac:dyDescent="0.35"/>
  <cols>
    <col min="1" max="1" width="25.25" style="9" customWidth="1"/>
    <col min="2" max="3" width="21.75" style="9" customWidth="1"/>
    <col min="4" max="4" width="25.25" style="9" customWidth="1"/>
    <col min="5" max="5" width="21.75" style="9" customWidth="1"/>
    <col min="6" max="6" width="8.25" style="9" bestFit="1" customWidth="1"/>
    <col min="7" max="7" width="8.25" style="9" hidden="1" customWidth="1"/>
    <col min="8" max="8" width="0" style="9" hidden="1" customWidth="1"/>
    <col min="9" max="16384" width="7.75" style="9"/>
  </cols>
  <sheetData>
    <row r="1" spans="1:8" ht="30" x14ac:dyDescent="0.6">
      <c r="A1" s="8" t="s">
        <v>133</v>
      </c>
    </row>
    <row r="2" spans="1:8" ht="18.75" x14ac:dyDescent="0.4">
      <c r="A2" s="10" t="s">
        <v>1</v>
      </c>
    </row>
    <row r="3" spans="1:8" ht="18.75" x14ac:dyDescent="0.4">
      <c r="A3" s="10" t="s">
        <v>134</v>
      </c>
    </row>
    <row r="4" spans="1:8" ht="18.75" x14ac:dyDescent="0.4">
      <c r="E4" s="11" t="s">
        <v>37</v>
      </c>
    </row>
    <row r="5" spans="1:8" ht="22.5" customHeight="1" x14ac:dyDescent="0.35">
      <c r="A5" s="12" t="s">
        <v>135</v>
      </c>
      <c r="B5" s="12" t="s">
        <v>5</v>
      </c>
      <c r="C5" s="73" t="s">
        <v>136</v>
      </c>
      <c r="D5" s="73"/>
      <c r="E5" s="12" t="s">
        <v>57</v>
      </c>
    </row>
    <row r="6" spans="1:8" ht="18" customHeight="1" x14ac:dyDescent="0.35">
      <c r="A6" s="82" t="s">
        <v>137</v>
      </c>
      <c r="B6" s="82" t="s">
        <v>128</v>
      </c>
      <c r="C6" s="67" t="s">
        <v>138</v>
      </c>
      <c r="D6" s="81"/>
      <c r="E6" s="14">
        <f>10007336918+G6+H6</f>
        <v>10052804136</v>
      </c>
      <c r="G6" s="9">
        <v>-243875745</v>
      </c>
      <c r="H6" s="9">
        <v>289342963</v>
      </c>
    </row>
    <row r="7" spans="1:8" ht="18" customHeight="1" x14ac:dyDescent="0.35">
      <c r="A7" s="83"/>
      <c r="B7" s="83"/>
      <c r="C7" s="67" t="s">
        <v>139</v>
      </c>
      <c r="D7" s="81"/>
      <c r="E7" s="14">
        <v>107672010</v>
      </c>
    </row>
    <row r="8" spans="1:8" ht="18" customHeight="1" x14ac:dyDescent="0.35">
      <c r="A8" s="83"/>
      <c r="B8" s="83"/>
      <c r="C8" s="67" t="s">
        <v>140</v>
      </c>
      <c r="D8" s="81"/>
      <c r="E8" s="14">
        <v>7453000</v>
      </c>
    </row>
    <row r="9" spans="1:8" ht="18" customHeight="1" x14ac:dyDescent="0.35">
      <c r="A9" s="83"/>
      <c r="B9" s="83"/>
      <c r="C9" s="67" t="s">
        <v>141</v>
      </c>
      <c r="D9" s="81"/>
      <c r="E9" s="14">
        <v>34710000</v>
      </c>
    </row>
    <row r="10" spans="1:8" ht="18" customHeight="1" x14ac:dyDescent="0.35">
      <c r="A10" s="83"/>
      <c r="B10" s="83"/>
      <c r="C10" s="67" t="s">
        <v>142</v>
      </c>
      <c r="D10" s="81"/>
      <c r="E10" s="14">
        <v>23452000</v>
      </c>
    </row>
    <row r="11" spans="1:8" ht="18" customHeight="1" x14ac:dyDescent="0.35">
      <c r="A11" s="83"/>
      <c r="B11" s="83"/>
      <c r="C11" s="67" t="s">
        <v>143</v>
      </c>
      <c r="D11" s="81"/>
      <c r="E11" s="14">
        <v>798517000</v>
      </c>
    </row>
    <row r="12" spans="1:8" ht="18" customHeight="1" x14ac:dyDescent="0.35">
      <c r="A12" s="83"/>
      <c r="B12" s="83"/>
      <c r="C12" s="67" t="s">
        <v>144</v>
      </c>
      <c r="D12" s="81"/>
      <c r="E12" s="14">
        <v>39242000</v>
      </c>
    </row>
    <row r="13" spans="1:8" ht="18" customHeight="1" x14ac:dyDescent="0.35">
      <c r="A13" s="83"/>
      <c r="B13" s="83"/>
      <c r="C13" s="67" t="s">
        <v>145</v>
      </c>
      <c r="D13" s="81"/>
      <c r="E13" s="14">
        <v>20813556</v>
      </c>
    </row>
    <row r="14" spans="1:8" ht="18" customHeight="1" x14ac:dyDescent="0.35">
      <c r="A14" s="83"/>
      <c r="B14" s="83"/>
      <c r="C14" s="67" t="s">
        <v>146</v>
      </c>
      <c r="D14" s="81"/>
      <c r="E14" s="14">
        <v>5959000</v>
      </c>
    </row>
    <row r="15" spans="1:8" ht="18" customHeight="1" x14ac:dyDescent="0.35">
      <c r="A15" s="83"/>
      <c r="B15" s="83"/>
      <c r="C15" s="67" t="s">
        <v>147</v>
      </c>
      <c r="D15" s="81"/>
      <c r="E15" s="14">
        <v>165141000</v>
      </c>
    </row>
    <row r="16" spans="1:8" ht="18" customHeight="1" x14ac:dyDescent="0.35">
      <c r="A16" s="83"/>
      <c r="B16" s="83"/>
      <c r="C16" s="67" t="s">
        <v>148</v>
      </c>
      <c r="D16" s="81"/>
      <c r="E16" s="14">
        <v>17253000</v>
      </c>
    </row>
    <row r="17" spans="1:5" ht="18" customHeight="1" x14ac:dyDescent="0.35">
      <c r="A17" s="83"/>
      <c r="B17" s="83"/>
      <c r="C17" s="67" t="s">
        <v>149</v>
      </c>
      <c r="D17" s="81"/>
      <c r="E17" s="14">
        <v>9637000</v>
      </c>
    </row>
    <row r="18" spans="1:5" ht="18" customHeight="1" x14ac:dyDescent="0.35">
      <c r="A18" s="83"/>
      <c r="B18" s="83"/>
      <c r="C18" s="67" t="s">
        <v>150</v>
      </c>
      <c r="D18" s="81"/>
      <c r="E18" s="14">
        <v>111834834</v>
      </c>
    </row>
    <row r="19" spans="1:5" ht="18" customHeight="1" x14ac:dyDescent="0.35">
      <c r="A19" s="83"/>
      <c r="B19" s="83"/>
      <c r="C19" s="67" t="s">
        <v>151</v>
      </c>
      <c r="D19" s="81"/>
      <c r="E19" s="14">
        <v>3910555</v>
      </c>
    </row>
    <row r="20" spans="1:5" ht="18" customHeight="1" x14ac:dyDescent="0.35">
      <c r="A20" s="83"/>
      <c r="B20" s="83"/>
      <c r="C20" s="67" t="s">
        <v>152</v>
      </c>
      <c r="D20" s="81"/>
      <c r="E20" s="14">
        <v>24493502</v>
      </c>
    </row>
    <row r="21" spans="1:5" ht="18" customHeight="1" x14ac:dyDescent="0.35">
      <c r="A21" s="83"/>
      <c r="B21" s="83"/>
      <c r="C21" s="67"/>
      <c r="D21" s="81"/>
      <c r="E21" s="14"/>
    </row>
    <row r="22" spans="1:5" ht="18" customHeight="1" x14ac:dyDescent="0.35">
      <c r="A22" s="83"/>
      <c r="B22" s="84"/>
      <c r="C22" s="68" t="s">
        <v>42</v>
      </c>
      <c r="D22" s="81"/>
      <c r="E22" s="14">
        <f>SUM(E6:E21)</f>
        <v>11422892593</v>
      </c>
    </row>
    <row r="23" spans="1:5" ht="18" customHeight="1" x14ac:dyDescent="0.35">
      <c r="A23" s="83"/>
      <c r="B23" s="82" t="s">
        <v>126</v>
      </c>
      <c r="C23" s="85" t="s">
        <v>153</v>
      </c>
      <c r="D23" s="13" t="s">
        <v>154</v>
      </c>
      <c r="E23" s="33">
        <v>107147000</v>
      </c>
    </row>
    <row r="24" spans="1:5" ht="18" customHeight="1" x14ac:dyDescent="0.35">
      <c r="A24" s="83"/>
      <c r="B24" s="83"/>
      <c r="C24" s="86"/>
      <c r="D24" s="13" t="s">
        <v>155</v>
      </c>
      <c r="E24" s="33">
        <v>26106000</v>
      </c>
    </row>
    <row r="25" spans="1:5" ht="18" customHeight="1" x14ac:dyDescent="0.35">
      <c r="A25" s="83"/>
      <c r="B25" s="83"/>
      <c r="C25" s="86"/>
      <c r="D25" s="13"/>
      <c r="E25" s="14"/>
    </row>
    <row r="26" spans="1:5" ht="18" customHeight="1" x14ac:dyDescent="0.35">
      <c r="A26" s="83"/>
      <c r="B26" s="83"/>
      <c r="C26" s="86"/>
      <c r="D26" s="13"/>
      <c r="E26" s="14"/>
    </row>
    <row r="27" spans="1:5" ht="18" customHeight="1" x14ac:dyDescent="0.35">
      <c r="A27" s="83"/>
      <c r="B27" s="83"/>
      <c r="C27" s="87"/>
      <c r="D27" s="17" t="s">
        <v>63</v>
      </c>
      <c r="E27" s="14">
        <f>SUM(E23:E26)</f>
        <v>133253000</v>
      </c>
    </row>
    <row r="28" spans="1:5" ht="18" customHeight="1" x14ac:dyDescent="0.35">
      <c r="A28" s="83"/>
      <c r="B28" s="83"/>
      <c r="C28" s="85" t="s">
        <v>156</v>
      </c>
      <c r="D28" s="13" t="s">
        <v>154</v>
      </c>
      <c r="E28" s="14">
        <f>1624287685-E23</f>
        <v>1517140685</v>
      </c>
    </row>
    <row r="29" spans="1:5" ht="18" customHeight="1" x14ac:dyDescent="0.35">
      <c r="A29" s="83"/>
      <c r="B29" s="83"/>
      <c r="C29" s="86"/>
      <c r="D29" s="13" t="s">
        <v>155</v>
      </c>
      <c r="E29" s="14">
        <f>952712672-E24</f>
        <v>926606672</v>
      </c>
    </row>
    <row r="30" spans="1:5" ht="18" customHeight="1" x14ac:dyDescent="0.35">
      <c r="A30" s="83"/>
      <c r="B30" s="83"/>
      <c r="C30" s="86"/>
      <c r="D30" s="13"/>
      <c r="E30" s="14"/>
    </row>
    <row r="31" spans="1:5" ht="18" customHeight="1" x14ac:dyDescent="0.35">
      <c r="A31" s="83"/>
      <c r="B31" s="83"/>
      <c r="C31" s="86"/>
      <c r="D31" s="13"/>
      <c r="E31" s="14"/>
    </row>
    <row r="32" spans="1:5" ht="18" customHeight="1" x14ac:dyDescent="0.35">
      <c r="A32" s="83"/>
      <c r="B32" s="83"/>
      <c r="C32" s="87"/>
      <c r="D32" s="17" t="s">
        <v>63</v>
      </c>
      <c r="E32" s="14">
        <f>SUM(E28:E31)</f>
        <v>2443747357</v>
      </c>
    </row>
    <row r="33" spans="1:5" ht="18" customHeight="1" x14ac:dyDescent="0.35">
      <c r="A33" s="83"/>
      <c r="B33" s="84"/>
      <c r="C33" s="68" t="s">
        <v>42</v>
      </c>
      <c r="D33" s="81"/>
      <c r="E33" s="14">
        <f>E27+E32</f>
        <v>2577000357</v>
      </c>
    </row>
    <row r="34" spans="1:5" ht="18" customHeight="1" x14ac:dyDescent="0.35">
      <c r="A34" s="84"/>
      <c r="B34" s="68" t="s">
        <v>26</v>
      </c>
      <c r="C34" s="81"/>
      <c r="D34" s="81"/>
      <c r="E34" s="14">
        <f>E22+E33</f>
        <v>13999892950</v>
      </c>
    </row>
  </sheetData>
  <mergeCells count="25">
    <mergeCell ref="C18:D18"/>
    <mergeCell ref="C5:D5"/>
    <mergeCell ref="A6:A34"/>
    <mergeCell ref="B6:B2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34:D34"/>
    <mergeCell ref="C19:D19"/>
    <mergeCell ref="C20:D20"/>
    <mergeCell ref="C21:D21"/>
    <mergeCell ref="C22:D22"/>
    <mergeCell ref="B23:B33"/>
    <mergeCell ref="C23:C27"/>
    <mergeCell ref="C28:C32"/>
    <mergeCell ref="C33:D33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/>
  </sheetViews>
  <sheetFormatPr defaultColWidth="7.75" defaultRowHeight="15.75" x14ac:dyDescent="0.35"/>
  <cols>
    <col min="1" max="1" width="20" style="9" customWidth="1"/>
    <col min="2" max="7" width="17.375" style="9" customWidth="1"/>
    <col min="8" max="16384" width="7.75" style="9"/>
  </cols>
  <sheetData>
    <row r="1" spans="1:7" ht="30" x14ac:dyDescent="0.6">
      <c r="A1" s="8" t="s">
        <v>157</v>
      </c>
    </row>
    <row r="2" spans="1:7" ht="18.75" x14ac:dyDescent="0.4">
      <c r="A2" s="10" t="s">
        <v>1</v>
      </c>
    </row>
    <row r="3" spans="1:7" ht="18.75" x14ac:dyDescent="0.4">
      <c r="A3" s="10" t="s">
        <v>36</v>
      </c>
    </row>
    <row r="4" spans="1:7" ht="18.75" x14ac:dyDescent="0.4">
      <c r="F4" s="9" t="s">
        <v>37</v>
      </c>
      <c r="G4" s="11"/>
    </row>
    <row r="5" spans="1:7" ht="22.5" customHeight="1" x14ac:dyDescent="0.35">
      <c r="A5" s="12" t="s">
        <v>158</v>
      </c>
      <c r="B5" s="12" t="s">
        <v>159</v>
      </c>
      <c r="C5" s="12" t="s">
        <v>160</v>
      </c>
      <c r="D5" s="12" t="s">
        <v>161</v>
      </c>
      <c r="E5" s="12" t="s">
        <v>129</v>
      </c>
      <c r="F5" s="32" t="s">
        <v>162</v>
      </c>
      <c r="G5" s="32" t="s">
        <v>163</v>
      </c>
    </row>
    <row r="6" spans="1:7" ht="18" customHeight="1" x14ac:dyDescent="0.35">
      <c r="A6" s="13" t="s">
        <v>164</v>
      </c>
      <c r="B6" s="14">
        <f>4516571423-C6-D6-E6</f>
        <v>4216966423</v>
      </c>
      <c r="C6" s="14">
        <v>299605000</v>
      </c>
      <c r="D6" s="14"/>
      <c r="E6" s="14"/>
      <c r="F6" s="14">
        <f>SUM(B6:E6)</f>
        <v>4516571423</v>
      </c>
      <c r="G6" s="14">
        <v>4516571</v>
      </c>
    </row>
    <row r="7" spans="1:7" ht="18" customHeight="1" x14ac:dyDescent="0.35">
      <c r="A7" s="13" t="s">
        <v>165</v>
      </c>
      <c r="B7" s="14">
        <v>51837858</v>
      </c>
      <c r="C7" s="14"/>
      <c r="D7" s="14"/>
      <c r="E7" s="14"/>
      <c r="F7" s="14">
        <f t="shared" ref="F7:F18" si="0">SUM(B7:E7)</f>
        <v>51837858</v>
      </c>
      <c r="G7" s="14">
        <v>51838</v>
      </c>
    </row>
    <row r="8" spans="1:7" ht="18" customHeight="1" x14ac:dyDescent="0.35">
      <c r="A8" s="13" t="s">
        <v>166</v>
      </c>
      <c r="B8" s="14">
        <v>6485300</v>
      </c>
      <c r="C8" s="14"/>
      <c r="D8" s="14"/>
      <c r="E8" s="14"/>
      <c r="F8" s="14">
        <f t="shared" si="0"/>
        <v>6485300</v>
      </c>
      <c r="G8" s="14">
        <v>6485</v>
      </c>
    </row>
    <row r="9" spans="1:7" ht="18" customHeight="1" x14ac:dyDescent="0.35">
      <c r="A9" s="13" t="s">
        <v>167</v>
      </c>
      <c r="B9" s="14">
        <v>108883201</v>
      </c>
      <c r="C9" s="14"/>
      <c r="D9" s="14"/>
      <c r="E9" s="14"/>
      <c r="F9" s="14">
        <f t="shared" si="0"/>
        <v>108883201</v>
      </c>
      <c r="G9" s="14">
        <v>112274</v>
      </c>
    </row>
    <row r="10" spans="1:7" ht="18" customHeight="1" x14ac:dyDescent="0.35">
      <c r="A10" s="13" t="s">
        <v>168</v>
      </c>
      <c r="B10" s="14">
        <v>127448771</v>
      </c>
      <c r="C10" s="14"/>
      <c r="D10" s="14"/>
      <c r="E10" s="14"/>
      <c r="F10" s="14">
        <f t="shared" si="0"/>
        <v>127448771</v>
      </c>
      <c r="G10" s="14">
        <v>127449</v>
      </c>
    </row>
    <row r="11" spans="1:7" ht="18" customHeight="1" x14ac:dyDescent="0.35">
      <c r="A11" s="13" t="s">
        <v>169</v>
      </c>
      <c r="B11" s="14">
        <v>439597641</v>
      </c>
      <c r="C11" s="14"/>
      <c r="D11" s="14"/>
      <c r="E11" s="14"/>
      <c r="F11" s="14">
        <f t="shared" si="0"/>
        <v>439597641</v>
      </c>
      <c r="G11" s="14">
        <v>439598</v>
      </c>
    </row>
    <row r="12" spans="1:7" ht="18" customHeight="1" x14ac:dyDescent="0.35">
      <c r="A12" s="13" t="s">
        <v>170</v>
      </c>
      <c r="B12" s="14">
        <v>9157116</v>
      </c>
      <c r="C12" s="14"/>
      <c r="D12" s="14"/>
      <c r="E12" s="14"/>
      <c r="F12" s="14">
        <f t="shared" si="0"/>
        <v>9157116</v>
      </c>
      <c r="G12" s="14">
        <v>9157</v>
      </c>
    </row>
    <row r="13" spans="1:7" ht="18" customHeight="1" x14ac:dyDescent="0.35">
      <c r="A13" s="13" t="s">
        <v>171</v>
      </c>
      <c r="B13" s="14">
        <v>75322946</v>
      </c>
      <c r="C13" s="14"/>
      <c r="D13" s="14"/>
      <c r="E13" s="14"/>
      <c r="F13" s="14">
        <f t="shared" si="0"/>
        <v>75322946</v>
      </c>
      <c r="G13" s="14">
        <v>75323</v>
      </c>
    </row>
    <row r="14" spans="1:7" ht="18" customHeight="1" x14ac:dyDescent="0.35">
      <c r="A14" s="13" t="s">
        <v>172</v>
      </c>
      <c r="B14" s="14">
        <v>34331082</v>
      </c>
      <c r="C14" s="14"/>
      <c r="D14" s="14"/>
      <c r="E14" s="14"/>
      <c r="F14" s="14">
        <f t="shared" si="0"/>
        <v>34331082</v>
      </c>
      <c r="G14" s="14">
        <v>34331</v>
      </c>
    </row>
    <row r="15" spans="1:7" ht="18" customHeight="1" x14ac:dyDescent="0.35">
      <c r="A15" s="13" t="s">
        <v>173</v>
      </c>
      <c r="B15" s="14">
        <v>350007</v>
      </c>
      <c r="C15" s="14"/>
      <c r="D15" s="14"/>
      <c r="E15" s="14"/>
      <c r="F15" s="14">
        <f t="shared" si="0"/>
        <v>350007</v>
      </c>
      <c r="G15" s="14">
        <v>350</v>
      </c>
    </row>
    <row r="16" spans="1:7" ht="18" customHeight="1" x14ac:dyDescent="0.35">
      <c r="A16" s="13" t="s">
        <v>174</v>
      </c>
      <c r="B16" s="14">
        <f>4000000-E16</f>
        <v>2364000</v>
      </c>
      <c r="C16" s="14"/>
      <c r="D16" s="14"/>
      <c r="E16" s="14">
        <v>1636000</v>
      </c>
      <c r="F16" s="14">
        <f t="shared" si="0"/>
        <v>4000000</v>
      </c>
      <c r="G16" s="14">
        <v>4000</v>
      </c>
    </row>
    <row r="17" spans="1:7" ht="18" customHeight="1" x14ac:dyDescent="0.35">
      <c r="A17" s="13" t="s">
        <v>175</v>
      </c>
      <c r="B17" s="14">
        <f>1932980563-C17-D17-E17</f>
        <v>1335097563</v>
      </c>
      <c r="C17" s="14">
        <f>397911000+199972000</f>
        <v>597883000</v>
      </c>
      <c r="D17" s="14"/>
      <c r="E17" s="14"/>
      <c r="F17" s="14">
        <f t="shared" si="0"/>
        <v>1932980563</v>
      </c>
      <c r="G17" s="14">
        <v>1932980</v>
      </c>
    </row>
    <row r="18" spans="1:7" ht="18" customHeight="1" x14ac:dyDescent="0.35">
      <c r="A18" s="13" t="s">
        <v>176</v>
      </c>
      <c r="B18" s="14">
        <v>589130775</v>
      </c>
      <c r="C18" s="14"/>
      <c r="D18" s="14"/>
      <c r="E18" s="14"/>
      <c r="F18" s="14">
        <f t="shared" si="0"/>
        <v>589130775</v>
      </c>
      <c r="G18" s="14">
        <v>589131</v>
      </c>
    </row>
    <row r="19" spans="1:7" ht="18" customHeight="1" x14ac:dyDescent="0.35">
      <c r="A19" s="13"/>
      <c r="B19" s="14"/>
      <c r="C19" s="14"/>
      <c r="D19" s="14"/>
      <c r="E19" s="14"/>
      <c r="F19" s="14"/>
      <c r="G19" s="14"/>
    </row>
    <row r="20" spans="1:7" ht="18" customHeight="1" x14ac:dyDescent="0.35">
      <c r="A20" s="13"/>
      <c r="B20" s="14"/>
      <c r="C20" s="14"/>
      <c r="D20" s="14"/>
      <c r="E20" s="14"/>
      <c r="F20" s="14"/>
      <c r="G20" s="14"/>
    </row>
    <row r="21" spans="1:7" ht="18" customHeight="1" x14ac:dyDescent="0.35">
      <c r="A21" s="13"/>
      <c r="B21" s="14"/>
      <c r="C21" s="14"/>
      <c r="D21" s="14"/>
      <c r="E21" s="14"/>
      <c r="F21" s="14"/>
      <c r="G21" s="14"/>
    </row>
    <row r="22" spans="1:7" ht="18" customHeight="1" x14ac:dyDescent="0.35">
      <c r="A22" s="13"/>
      <c r="B22" s="14"/>
      <c r="C22" s="14"/>
      <c r="D22" s="14"/>
      <c r="E22" s="14"/>
      <c r="F22" s="14"/>
      <c r="G22" s="14"/>
    </row>
    <row r="23" spans="1:7" ht="18" customHeight="1" x14ac:dyDescent="0.35">
      <c r="A23" s="13"/>
      <c r="B23" s="14"/>
      <c r="C23" s="14"/>
      <c r="D23" s="14"/>
      <c r="E23" s="14"/>
      <c r="F23" s="14"/>
      <c r="G23" s="14"/>
    </row>
    <row r="24" spans="1:7" ht="18" customHeight="1" x14ac:dyDescent="0.35">
      <c r="A24" s="13"/>
      <c r="B24" s="14"/>
      <c r="C24" s="14"/>
      <c r="D24" s="14"/>
      <c r="E24" s="14"/>
      <c r="F24" s="14"/>
      <c r="G24" s="14"/>
    </row>
    <row r="25" spans="1:7" ht="18" customHeight="1" x14ac:dyDescent="0.35">
      <c r="A25" s="17" t="s">
        <v>26</v>
      </c>
      <c r="B25" s="14">
        <f>SUM(B6:B24)</f>
        <v>6996972683</v>
      </c>
      <c r="C25" s="14">
        <f t="shared" ref="C25:F25" si="1">SUM(C6:C24)</f>
        <v>897488000</v>
      </c>
      <c r="D25" s="14">
        <f t="shared" si="1"/>
        <v>0</v>
      </c>
      <c r="E25" s="14">
        <f t="shared" si="1"/>
        <v>1636000</v>
      </c>
      <c r="F25" s="14">
        <f t="shared" si="1"/>
        <v>7896096683</v>
      </c>
      <c r="G25" s="14"/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ColWidth="7.75" defaultRowHeight="15.75" x14ac:dyDescent="0.35"/>
  <cols>
    <col min="1" max="1" width="19.125" style="9" bestFit="1" customWidth="1"/>
    <col min="2" max="6" width="18.25" style="9" customWidth="1"/>
    <col min="7" max="16384" width="7.75" style="9"/>
  </cols>
  <sheetData>
    <row r="1" spans="1:6" ht="30" x14ac:dyDescent="0.6">
      <c r="A1" s="8" t="s">
        <v>177</v>
      </c>
    </row>
    <row r="2" spans="1:6" ht="18.75" x14ac:dyDescent="0.4">
      <c r="A2" s="10" t="s">
        <v>1</v>
      </c>
    </row>
    <row r="3" spans="1:6" ht="18.75" x14ac:dyDescent="0.4">
      <c r="A3" s="10" t="s">
        <v>124</v>
      </c>
    </row>
    <row r="4" spans="1:6" ht="18.75" x14ac:dyDescent="0.4">
      <c r="F4" s="11" t="s">
        <v>37</v>
      </c>
    </row>
    <row r="5" spans="1:6" ht="22.5" customHeight="1" x14ac:dyDescent="0.35">
      <c r="A5" s="73" t="s">
        <v>5</v>
      </c>
      <c r="B5" s="73" t="s">
        <v>178</v>
      </c>
      <c r="C5" s="73" t="s">
        <v>179</v>
      </c>
      <c r="D5" s="73" t="s">
        <v>180</v>
      </c>
      <c r="E5" s="73"/>
      <c r="F5" s="73" t="s">
        <v>181</v>
      </c>
    </row>
    <row r="6" spans="1:6" ht="22.5" customHeight="1" x14ac:dyDescent="0.35">
      <c r="A6" s="73"/>
      <c r="B6" s="73"/>
      <c r="C6" s="73"/>
      <c r="D6" s="12" t="s">
        <v>182</v>
      </c>
      <c r="E6" s="12" t="s">
        <v>129</v>
      </c>
      <c r="F6" s="73"/>
    </row>
    <row r="7" spans="1:6" ht="18" customHeight="1" x14ac:dyDescent="0.35">
      <c r="A7" s="13" t="s">
        <v>183</v>
      </c>
      <c r="B7" s="14">
        <v>12393669</v>
      </c>
      <c r="C7" s="14">
        <v>14037263</v>
      </c>
      <c r="D7" s="14">
        <v>12393669</v>
      </c>
      <c r="E7" s="14"/>
      <c r="F7" s="14">
        <f>B7-D7-E7+C7</f>
        <v>14037263</v>
      </c>
    </row>
    <row r="8" spans="1:6" ht="18" customHeight="1" x14ac:dyDescent="0.35">
      <c r="A8" s="13"/>
      <c r="B8" s="14"/>
      <c r="C8" s="14"/>
      <c r="D8" s="14"/>
      <c r="E8" s="14"/>
      <c r="F8" s="14"/>
    </row>
    <row r="9" spans="1:6" ht="18" customHeight="1" x14ac:dyDescent="0.35">
      <c r="A9" s="13" t="s">
        <v>184</v>
      </c>
      <c r="B9" s="14">
        <v>132036761</v>
      </c>
      <c r="C9" s="14">
        <v>136047381</v>
      </c>
      <c r="D9" s="14">
        <v>132036761</v>
      </c>
      <c r="E9" s="14"/>
      <c r="F9" s="14">
        <f>B9-D9-E9+C9</f>
        <v>136047381</v>
      </c>
    </row>
    <row r="10" spans="1:6" ht="18" customHeight="1" x14ac:dyDescent="0.35">
      <c r="A10" s="13"/>
      <c r="B10" s="14"/>
      <c r="C10" s="14"/>
      <c r="D10" s="14"/>
      <c r="E10" s="14"/>
      <c r="F10" s="14"/>
    </row>
    <row r="11" spans="1:6" ht="18" customHeight="1" x14ac:dyDescent="0.35">
      <c r="A11" s="13" t="s">
        <v>185</v>
      </c>
      <c r="B11" s="14">
        <v>1278248394</v>
      </c>
      <c r="C11" s="14">
        <v>122238261</v>
      </c>
      <c r="D11" s="14">
        <v>128264725</v>
      </c>
      <c r="E11" s="14"/>
      <c r="F11" s="14">
        <f>B11-D11-E11+C11</f>
        <v>1272221930</v>
      </c>
    </row>
    <row r="12" spans="1:6" ht="18" customHeight="1" x14ac:dyDescent="0.35">
      <c r="A12" s="13"/>
      <c r="B12" s="14"/>
      <c r="C12" s="14"/>
      <c r="D12" s="14"/>
      <c r="E12" s="14"/>
      <c r="F12" s="14"/>
    </row>
    <row r="13" spans="1:6" ht="18" customHeight="1" x14ac:dyDescent="0.35">
      <c r="A13" s="13"/>
      <c r="B13" s="14"/>
      <c r="C13" s="14"/>
      <c r="D13" s="14"/>
      <c r="E13" s="14"/>
      <c r="F13" s="14"/>
    </row>
    <row r="14" spans="1:6" ht="18" customHeight="1" x14ac:dyDescent="0.35">
      <c r="A14" s="13"/>
      <c r="B14" s="14"/>
      <c r="C14" s="14"/>
      <c r="D14" s="14"/>
      <c r="E14" s="14"/>
      <c r="F14" s="14"/>
    </row>
    <row r="15" spans="1:6" ht="18" customHeight="1" x14ac:dyDescent="0.35">
      <c r="A15" s="17" t="s">
        <v>26</v>
      </c>
      <c r="B15" s="14">
        <f>SUM(B7:B14)</f>
        <v>1422678824</v>
      </c>
      <c r="C15" s="14">
        <f t="shared" ref="C15:F15" si="0">SUM(C7:C14)</f>
        <v>272322905</v>
      </c>
      <c r="D15" s="14">
        <f t="shared" si="0"/>
        <v>272695155</v>
      </c>
      <c r="E15" s="14">
        <f t="shared" si="0"/>
        <v>0</v>
      </c>
      <c r="F15" s="14">
        <f t="shared" si="0"/>
        <v>1422306574</v>
      </c>
    </row>
  </sheetData>
  <mergeCells count="5">
    <mergeCell ref="A5:A6"/>
    <mergeCell ref="B5:B6"/>
    <mergeCell ref="C5:C6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/>
  </sheetViews>
  <sheetFormatPr defaultColWidth="7.75" defaultRowHeight="15.75" x14ac:dyDescent="0.35"/>
  <cols>
    <col min="1" max="1" width="37" style="9" customWidth="1"/>
    <col min="2" max="11" width="13.5" style="9" customWidth="1"/>
    <col min="12" max="16384" width="7.75" style="9"/>
  </cols>
  <sheetData>
    <row r="1" spans="1:12" ht="30" x14ac:dyDescent="0.6">
      <c r="A1" s="8" t="s">
        <v>186</v>
      </c>
    </row>
    <row r="2" spans="1:12" ht="18.75" x14ac:dyDescent="0.4">
      <c r="A2" s="10" t="s">
        <v>1</v>
      </c>
    </row>
    <row r="3" spans="1:12" ht="18.75" x14ac:dyDescent="0.4">
      <c r="A3" s="10" t="s">
        <v>134</v>
      </c>
    </row>
    <row r="6" spans="1:12" ht="18.75" x14ac:dyDescent="0.4">
      <c r="A6" s="44" t="s">
        <v>187</v>
      </c>
      <c r="J6" s="11" t="s">
        <v>37</v>
      </c>
    </row>
    <row r="7" spans="1:12" ht="37.5" customHeight="1" x14ac:dyDescent="0.35">
      <c r="A7" s="12" t="s">
        <v>188</v>
      </c>
      <c r="B7" s="32" t="s">
        <v>189</v>
      </c>
      <c r="C7" s="32" t="s">
        <v>190</v>
      </c>
      <c r="D7" s="32" t="s">
        <v>191</v>
      </c>
      <c r="E7" s="32" t="s">
        <v>192</v>
      </c>
      <c r="F7" s="32" t="s">
        <v>193</v>
      </c>
      <c r="G7" s="32" t="s">
        <v>194</v>
      </c>
      <c r="H7" s="32" t="s">
        <v>195</v>
      </c>
      <c r="I7" s="32" t="s">
        <v>196</v>
      </c>
      <c r="J7" s="32" t="s">
        <v>197</v>
      </c>
    </row>
    <row r="8" spans="1:12" ht="18" customHeight="1" x14ac:dyDescent="0.35">
      <c r="A8" s="13" t="s">
        <v>198</v>
      </c>
      <c r="B8" s="14">
        <f>1955179000+1000000</f>
        <v>1956179000</v>
      </c>
      <c r="C8" s="14">
        <v>6941179084</v>
      </c>
      <c r="D8" s="14">
        <v>1697534674</v>
      </c>
      <c r="E8" s="14">
        <f>C8-D8</f>
        <v>5243644410</v>
      </c>
      <c r="F8" s="14">
        <v>4011603808</v>
      </c>
      <c r="G8" s="45">
        <v>1</v>
      </c>
      <c r="H8" s="14">
        <f>E8*G8</f>
        <v>5243644410</v>
      </c>
      <c r="I8" s="14">
        <v>0</v>
      </c>
      <c r="J8" s="14"/>
    </row>
    <row r="9" spans="1:12" ht="18" customHeight="1" x14ac:dyDescent="0.3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2" ht="18" customHeight="1" x14ac:dyDescent="0.35">
      <c r="A10" s="17" t="s">
        <v>26</v>
      </c>
      <c r="B10" s="14">
        <f>SUM(B8:B9)</f>
        <v>1956179000</v>
      </c>
      <c r="C10" s="14"/>
      <c r="D10" s="14"/>
      <c r="E10" s="14"/>
      <c r="F10" s="14"/>
      <c r="G10" s="14"/>
      <c r="H10" s="14"/>
      <c r="I10" s="14"/>
      <c r="J10" s="14"/>
    </row>
    <row r="12" spans="1:12" ht="18.75" x14ac:dyDescent="0.4">
      <c r="A12" s="44" t="s">
        <v>199</v>
      </c>
      <c r="K12" s="11" t="s">
        <v>37</v>
      </c>
    </row>
    <row r="13" spans="1:12" ht="37.5" customHeight="1" x14ac:dyDescent="0.35">
      <c r="A13" s="12" t="s">
        <v>188</v>
      </c>
      <c r="B13" s="32" t="s">
        <v>200</v>
      </c>
      <c r="C13" s="32" t="s">
        <v>190</v>
      </c>
      <c r="D13" s="32" t="s">
        <v>191</v>
      </c>
      <c r="E13" s="32" t="s">
        <v>192</v>
      </c>
      <c r="F13" s="32" t="s">
        <v>193</v>
      </c>
      <c r="G13" s="32" t="s">
        <v>194</v>
      </c>
      <c r="H13" s="32" t="s">
        <v>195</v>
      </c>
      <c r="I13" s="32" t="s">
        <v>201</v>
      </c>
      <c r="J13" s="32" t="s">
        <v>202</v>
      </c>
      <c r="K13" s="32" t="s">
        <v>197</v>
      </c>
    </row>
    <row r="14" spans="1:12" ht="18" customHeight="1" x14ac:dyDescent="0.35">
      <c r="A14" s="13" t="s">
        <v>203</v>
      </c>
      <c r="B14" s="14">
        <v>198000</v>
      </c>
      <c r="C14" s="46"/>
      <c r="D14" s="46"/>
      <c r="E14" s="14">
        <f t="shared" ref="E14:E29" si="0">C14-D14</f>
        <v>0</v>
      </c>
      <c r="F14" s="14">
        <v>8000000</v>
      </c>
      <c r="G14" s="45">
        <f t="shared" ref="G14:G29" si="1">B14/F14</f>
        <v>2.4750000000000001E-2</v>
      </c>
      <c r="H14" s="14">
        <f t="shared" ref="H14:H20" si="2">E14*G14</f>
        <v>0</v>
      </c>
      <c r="I14" s="14">
        <v>0</v>
      </c>
      <c r="J14" s="14">
        <f>B14-I14</f>
        <v>198000</v>
      </c>
      <c r="K14" s="14">
        <v>198000</v>
      </c>
      <c r="L14" s="9">
        <f>H14-B14</f>
        <v>-198000</v>
      </c>
    </row>
    <row r="15" spans="1:12" ht="18" customHeight="1" x14ac:dyDescent="0.35">
      <c r="A15" s="13" t="s">
        <v>204</v>
      </c>
      <c r="B15" s="14">
        <v>160000</v>
      </c>
      <c r="C15" s="14">
        <v>17533254016</v>
      </c>
      <c r="D15" s="14">
        <v>5073761817</v>
      </c>
      <c r="E15" s="14">
        <f t="shared" si="0"/>
        <v>12459492199</v>
      </c>
      <c r="F15" s="14">
        <v>7829920000</v>
      </c>
      <c r="G15" s="45">
        <f t="shared" si="1"/>
        <v>2.0434436111735498E-5</v>
      </c>
      <c r="H15" s="14">
        <f t="shared" si="2"/>
        <v>254602.69732513232</v>
      </c>
      <c r="I15" s="14">
        <v>0</v>
      </c>
      <c r="J15" s="14">
        <f t="shared" ref="J15:J29" si="3">B15-I15</f>
        <v>160000</v>
      </c>
      <c r="K15" s="14">
        <f>B15</f>
        <v>160000</v>
      </c>
      <c r="L15" s="9">
        <f t="shared" ref="L15:L29" si="4">H15-B15</f>
        <v>94602.697325132322</v>
      </c>
    </row>
    <row r="16" spans="1:12" ht="18" customHeight="1" x14ac:dyDescent="0.35">
      <c r="A16" s="13" t="s">
        <v>205</v>
      </c>
      <c r="B16" s="14">
        <v>4092000</v>
      </c>
      <c r="C16" s="14">
        <v>112334306858</v>
      </c>
      <c r="D16" s="14">
        <v>16426044384</v>
      </c>
      <c r="E16" s="14">
        <f t="shared" si="0"/>
        <v>95908262474</v>
      </c>
      <c r="F16" s="14">
        <v>70172870403</v>
      </c>
      <c r="G16" s="45">
        <f t="shared" si="1"/>
        <v>5.8313134071612105E-5</v>
      </c>
      <c r="H16" s="14">
        <f t="shared" si="2"/>
        <v>5592711.3682217263</v>
      </c>
      <c r="I16" s="14">
        <v>0</v>
      </c>
      <c r="J16" s="14">
        <f t="shared" si="3"/>
        <v>4092000</v>
      </c>
      <c r="K16" s="14">
        <f>B16</f>
        <v>4092000</v>
      </c>
      <c r="L16" s="9">
        <f t="shared" si="4"/>
        <v>1500711.3682217263</v>
      </c>
    </row>
    <row r="17" spans="1:12" ht="18" customHeight="1" x14ac:dyDescent="0.35">
      <c r="A17" s="13" t="s">
        <v>206</v>
      </c>
      <c r="B17" s="14">
        <v>60000</v>
      </c>
      <c r="C17" s="14">
        <v>961542655</v>
      </c>
      <c r="D17" s="14">
        <v>721432861</v>
      </c>
      <c r="E17" s="14">
        <f t="shared" si="0"/>
        <v>240109794</v>
      </c>
      <c r="F17" s="14">
        <f>151940000</f>
        <v>151940000</v>
      </c>
      <c r="G17" s="45">
        <f t="shared" si="1"/>
        <v>3.9489272081084638E-4</v>
      </c>
      <c r="H17" s="14">
        <f t="shared" si="2"/>
        <v>94817.609845991843</v>
      </c>
      <c r="I17" s="14">
        <v>0</v>
      </c>
      <c r="J17" s="14">
        <f t="shared" si="3"/>
        <v>60000</v>
      </c>
      <c r="K17" s="14">
        <v>60000</v>
      </c>
      <c r="L17" s="9">
        <f t="shared" si="4"/>
        <v>34817.609845991843</v>
      </c>
    </row>
    <row r="18" spans="1:12" ht="18" customHeight="1" x14ac:dyDescent="0.35">
      <c r="A18" s="13" t="s">
        <v>207</v>
      </c>
      <c r="B18" s="14">
        <v>2115000</v>
      </c>
      <c r="C18" s="14">
        <v>251788928344</v>
      </c>
      <c r="D18" s="14">
        <v>240123877951</v>
      </c>
      <c r="E18" s="14">
        <f t="shared" si="0"/>
        <v>11665050393</v>
      </c>
      <c r="F18" s="14">
        <v>1236874000</v>
      </c>
      <c r="G18" s="45">
        <f t="shared" si="1"/>
        <v>1.7099559049668762E-3</v>
      </c>
      <c r="H18" s="14">
        <f t="shared" si="2"/>
        <v>19946721.801246528</v>
      </c>
      <c r="I18" s="14">
        <v>0</v>
      </c>
      <c r="J18" s="14">
        <f t="shared" si="3"/>
        <v>2115000</v>
      </c>
      <c r="K18" s="14">
        <f t="shared" ref="K18:K20" si="5">B18</f>
        <v>2115000</v>
      </c>
      <c r="L18" s="9">
        <f t="shared" si="4"/>
        <v>17831721.801246528</v>
      </c>
    </row>
    <row r="19" spans="1:12" ht="18" customHeight="1" x14ac:dyDescent="0.35">
      <c r="A19" s="13" t="s">
        <v>208</v>
      </c>
      <c r="B19" s="14">
        <v>342000</v>
      </c>
      <c r="C19" s="14">
        <v>1172488507</v>
      </c>
      <c r="D19" s="14">
        <v>25388914</v>
      </c>
      <c r="E19" s="14">
        <f t="shared" si="0"/>
        <v>1147099593</v>
      </c>
      <c r="F19" s="14">
        <v>1107620686</v>
      </c>
      <c r="G19" s="45">
        <f t="shared" si="1"/>
        <v>3.0876996459417875E-4</v>
      </c>
      <c r="H19" s="14">
        <f t="shared" si="2"/>
        <v>354189.90071660688</v>
      </c>
      <c r="I19" s="14">
        <v>0</v>
      </c>
      <c r="J19" s="14">
        <f t="shared" si="3"/>
        <v>342000</v>
      </c>
      <c r="K19" s="14">
        <f t="shared" si="5"/>
        <v>342000</v>
      </c>
      <c r="L19" s="9">
        <f t="shared" si="4"/>
        <v>12189.900716606877</v>
      </c>
    </row>
    <row r="20" spans="1:12" ht="18" customHeight="1" x14ac:dyDescent="0.35">
      <c r="A20" s="13" t="s">
        <v>209</v>
      </c>
      <c r="B20" s="14">
        <v>909000</v>
      </c>
      <c r="C20" s="14">
        <v>1551611631</v>
      </c>
      <c r="D20" s="14">
        <v>205730339</v>
      </c>
      <c r="E20" s="14">
        <f t="shared" si="0"/>
        <v>1345881292</v>
      </c>
      <c r="F20" s="14">
        <v>1049830419</v>
      </c>
      <c r="G20" s="45">
        <f t="shared" si="1"/>
        <v>8.6585412610338923E-4</v>
      </c>
      <c r="H20" s="14">
        <f t="shared" si="2"/>
        <v>1165336.8699235604</v>
      </c>
      <c r="I20" s="14">
        <v>0</v>
      </c>
      <c r="J20" s="14">
        <f t="shared" si="3"/>
        <v>909000</v>
      </c>
      <c r="K20" s="14">
        <f t="shared" si="5"/>
        <v>909000</v>
      </c>
      <c r="L20" s="9">
        <f t="shared" si="4"/>
        <v>256336.86992356041</v>
      </c>
    </row>
    <row r="21" spans="1:12" ht="18" customHeight="1" x14ac:dyDescent="0.35">
      <c r="A21" s="13" t="s">
        <v>210</v>
      </c>
      <c r="B21" s="14">
        <v>2260000</v>
      </c>
      <c r="C21" s="14">
        <v>961542655</v>
      </c>
      <c r="D21" s="14">
        <v>721432861</v>
      </c>
      <c r="E21" s="14">
        <f t="shared" si="0"/>
        <v>240109794</v>
      </c>
      <c r="F21" s="14">
        <v>300000000</v>
      </c>
      <c r="G21" s="45">
        <f t="shared" si="1"/>
        <v>7.5333333333333337E-3</v>
      </c>
      <c r="H21" s="14">
        <f>E21*G21</f>
        <v>1808827.1148000001</v>
      </c>
      <c r="I21" s="14">
        <v>0</v>
      </c>
      <c r="J21" s="14">
        <f t="shared" si="3"/>
        <v>2260000</v>
      </c>
      <c r="K21" s="14">
        <v>2260000</v>
      </c>
      <c r="L21" s="9">
        <f t="shared" si="4"/>
        <v>-451172.8851999999</v>
      </c>
    </row>
    <row r="22" spans="1:12" ht="18" customHeight="1" x14ac:dyDescent="0.35">
      <c r="A22" s="13" t="s">
        <v>211</v>
      </c>
      <c r="B22" s="14">
        <v>900000</v>
      </c>
      <c r="C22" s="14">
        <v>925636620</v>
      </c>
      <c r="D22" s="14">
        <v>3030478</v>
      </c>
      <c r="E22" s="14">
        <f t="shared" si="0"/>
        <v>922606142</v>
      </c>
      <c r="F22" s="14">
        <v>815125000</v>
      </c>
      <c r="G22" s="45">
        <f t="shared" si="1"/>
        <v>1.104125134181874E-3</v>
      </c>
      <c r="H22" s="14">
        <f t="shared" ref="H22:H29" si="6">E22*G22</f>
        <v>1018672.6303327711</v>
      </c>
      <c r="I22" s="14">
        <v>0</v>
      </c>
      <c r="J22" s="14">
        <f t="shared" si="3"/>
        <v>900000</v>
      </c>
      <c r="K22" s="14">
        <f t="shared" ref="K22:K24" si="7">B22</f>
        <v>900000</v>
      </c>
      <c r="L22" s="9">
        <f t="shared" si="4"/>
        <v>118672.63033277111</v>
      </c>
    </row>
    <row r="23" spans="1:12" ht="18" customHeight="1" x14ac:dyDescent="0.35">
      <c r="A23" s="13" t="s">
        <v>212</v>
      </c>
      <c r="B23" s="14">
        <v>340000</v>
      </c>
      <c r="C23" s="14">
        <v>327500727</v>
      </c>
      <c r="D23" s="14">
        <v>3512372</v>
      </c>
      <c r="E23" s="14">
        <f t="shared" si="0"/>
        <v>323988355</v>
      </c>
      <c r="F23" s="14">
        <v>306262352</v>
      </c>
      <c r="G23" s="45">
        <f t="shared" si="1"/>
        <v>1.110159305509415E-3</v>
      </c>
      <c r="H23" s="14">
        <f t="shared" si="6"/>
        <v>359678.68717993778</v>
      </c>
      <c r="I23" s="14">
        <v>0</v>
      </c>
      <c r="J23" s="14">
        <f t="shared" si="3"/>
        <v>340000</v>
      </c>
      <c r="K23" s="14">
        <f t="shared" si="7"/>
        <v>340000</v>
      </c>
      <c r="L23" s="9">
        <f t="shared" si="4"/>
        <v>19678.687179937784</v>
      </c>
    </row>
    <row r="24" spans="1:12" ht="18" customHeight="1" x14ac:dyDescent="0.35">
      <c r="A24" s="13" t="s">
        <v>213</v>
      </c>
      <c r="B24" s="14">
        <v>320000</v>
      </c>
      <c r="C24" s="14">
        <v>403371980</v>
      </c>
      <c r="D24" s="14">
        <v>46687582</v>
      </c>
      <c r="E24" s="14">
        <f t="shared" si="0"/>
        <v>356684398</v>
      </c>
      <c r="F24" s="14">
        <v>318000000</v>
      </c>
      <c r="G24" s="45">
        <f t="shared" si="1"/>
        <v>1.0062893081761006E-3</v>
      </c>
      <c r="H24" s="14">
        <f t="shared" si="6"/>
        <v>358927.69610062893</v>
      </c>
      <c r="I24" s="14">
        <v>0</v>
      </c>
      <c r="J24" s="14">
        <f t="shared" si="3"/>
        <v>320000</v>
      </c>
      <c r="K24" s="14">
        <f t="shared" si="7"/>
        <v>320000</v>
      </c>
      <c r="L24" s="9">
        <f t="shared" si="4"/>
        <v>38927.696100628935</v>
      </c>
    </row>
    <row r="25" spans="1:12" ht="18" customHeight="1" x14ac:dyDescent="0.35">
      <c r="A25" s="13" t="s">
        <v>214</v>
      </c>
      <c r="B25" s="14">
        <v>2189000</v>
      </c>
      <c r="C25" s="14">
        <v>586291002</v>
      </c>
      <c r="D25" s="14">
        <v>6628721</v>
      </c>
      <c r="E25" s="14">
        <f t="shared" si="0"/>
        <v>579662281</v>
      </c>
      <c r="F25" s="14">
        <v>500000000</v>
      </c>
      <c r="G25" s="45">
        <f>B25/F25</f>
        <v>4.3779999999999999E-3</v>
      </c>
      <c r="H25" s="14">
        <f t="shared" si="6"/>
        <v>2537761.4662179998</v>
      </c>
      <c r="I25" s="14">
        <v>0</v>
      </c>
      <c r="J25" s="14">
        <f t="shared" si="3"/>
        <v>2189000</v>
      </c>
      <c r="K25" s="14">
        <v>2189000</v>
      </c>
      <c r="L25" s="9">
        <f t="shared" si="4"/>
        <v>348761.46621799981</v>
      </c>
    </row>
    <row r="26" spans="1:12" ht="18" customHeight="1" x14ac:dyDescent="0.35">
      <c r="A26" s="13" t="s">
        <v>215</v>
      </c>
      <c r="B26" s="14">
        <v>22152000</v>
      </c>
      <c r="C26" s="14">
        <v>185160712</v>
      </c>
      <c r="D26" s="14">
        <v>13864717</v>
      </c>
      <c r="E26" s="14">
        <f t="shared" si="0"/>
        <v>171295995</v>
      </c>
      <c r="F26" s="14">
        <v>100000000</v>
      </c>
      <c r="G26" s="45">
        <f t="shared" si="1"/>
        <v>0.22151999999999999</v>
      </c>
      <c r="H26" s="14">
        <f t="shared" si="6"/>
        <v>37945488.812399998</v>
      </c>
      <c r="I26" s="14">
        <v>0</v>
      </c>
      <c r="J26" s="14">
        <f t="shared" si="3"/>
        <v>22152000</v>
      </c>
      <c r="K26" s="14">
        <v>22152000</v>
      </c>
      <c r="L26" s="9">
        <f t="shared" si="4"/>
        <v>15793488.812399998</v>
      </c>
    </row>
    <row r="27" spans="1:12" ht="18" customHeight="1" x14ac:dyDescent="0.35">
      <c r="A27" s="13" t="s">
        <v>216</v>
      </c>
      <c r="B27" s="14">
        <v>240000</v>
      </c>
      <c r="C27" s="14">
        <v>126432766</v>
      </c>
      <c r="D27" s="14">
        <v>29531889</v>
      </c>
      <c r="E27" s="14">
        <f t="shared" si="0"/>
        <v>96900877</v>
      </c>
      <c r="F27" s="14">
        <v>101617519</v>
      </c>
      <c r="G27" s="45">
        <f t="shared" si="1"/>
        <v>2.3617974770669221E-3</v>
      </c>
      <c r="H27" s="14">
        <f t="shared" si="6"/>
        <v>228860.24682417215</v>
      </c>
      <c r="I27" s="14">
        <v>0</v>
      </c>
      <c r="J27" s="14">
        <f t="shared" si="3"/>
        <v>240000</v>
      </c>
      <c r="K27" s="14">
        <f t="shared" ref="K27:K29" si="8">B27</f>
        <v>240000</v>
      </c>
      <c r="L27" s="9">
        <f t="shared" si="4"/>
        <v>-11139.753175827849</v>
      </c>
    </row>
    <row r="28" spans="1:12" ht="18" customHeight="1" x14ac:dyDescent="0.35">
      <c r="A28" s="13" t="s">
        <v>217</v>
      </c>
      <c r="B28" s="14">
        <v>300000</v>
      </c>
      <c r="C28" s="46"/>
      <c r="D28" s="46"/>
      <c r="E28" s="14">
        <f t="shared" si="0"/>
        <v>0</v>
      </c>
      <c r="F28" s="14">
        <v>76594224</v>
      </c>
      <c r="G28" s="45">
        <f t="shared" si="1"/>
        <v>3.9167444270993591E-3</v>
      </c>
      <c r="H28" s="14">
        <f t="shared" si="6"/>
        <v>0</v>
      </c>
      <c r="I28" s="14">
        <v>0</v>
      </c>
      <c r="J28" s="14">
        <f t="shared" si="3"/>
        <v>300000</v>
      </c>
      <c r="K28" s="14">
        <f t="shared" si="8"/>
        <v>300000</v>
      </c>
      <c r="L28" s="9">
        <f t="shared" si="4"/>
        <v>-300000</v>
      </c>
    </row>
    <row r="29" spans="1:12" ht="18" customHeight="1" x14ac:dyDescent="0.35">
      <c r="A29" s="13" t="s">
        <v>218</v>
      </c>
      <c r="B29" s="14">
        <v>1800000</v>
      </c>
      <c r="C29" s="14">
        <v>24346700000000</v>
      </c>
      <c r="D29" s="14">
        <v>24022803000000</v>
      </c>
      <c r="E29" s="14">
        <f t="shared" si="0"/>
        <v>323897000000</v>
      </c>
      <c r="F29" s="14">
        <v>16602000000</v>
      </c>
      <c r="G29" s="45">
        <f t="shared" si="1"/>
        <v>1.0842067220816769E-4</v>
      </c>
      <c r="H29" s="14">
        <f t="shared" si="6"/>
        <v>35117130.46620889</v>
      </c>
      <c r="I29" s="14">
        <v>0</v>
      </c>
      <c r="J29" s="14">
        <f t="shared" si="3"/>
        <v>1800000</v>
      </c>
      <c r="K29" s="14">
        <f t="shared" si="8"/>
        <v>1800000</v>
      </c>
      <c r="L29" s="9">
        <f t="shared" si="4"/>
        <v>33317130.46620889</v>
      </c>
    </row>
    <row r="30" spans="1:12" ht="18" customHeight="1" x14ac:dyDescent="0.3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2" ht="18" customHeight="1" x14ac:dyDescent="0.3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2" ht="18" customHeight="1" x14ac:dyDescent="0.3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8" customHeight="1" thickBot="1" x14ac:dyDescent="0.4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8" customHeight="1" thickTop="1" x14ac:dyDescent="0.35">
      <c r="A34" s="49" t="s">
        <v>26</v>
      </c>
      <c r="B34" s="50">
        <f>SUM(B14:B33)</f>
        <v>38377000</v>
      </c>
      <c r="C34" s="50"/>
      <c r="D34" s="50"/>
      <c r="E34" s="50"/>
      <c r="F34" s="50"/>
      <c r="G34" s="50"/>
      <c r="H34" s="50"/>
      <c r="I34" s="50"/>
      <c r="J34" s="50">
        <f>SUM(J14:J33)</f>
        <v>38377000</v>
      </c>
      <c r="K34" s="50"/>
    </row>
  </sheetData>
  <autoFilter ref="A13:L29"/>
  <phoneticPr fontId="5"/>
  <pageMargins left="0.3888888888888889" right="0.3888888888888889" top="0.3888888888888889" bottom="0.3888888888888889" header="0.19444444444444445" footer="0.19444444444444445"/>
  <pageSetup paperSize="9" scale="72" fitToHeight="0" orientation="landscape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sqref="A1:K1"/>
    </sheetView>
  </sheetViews>
  <sheetFormatPr defaultColWidth="7.75" defaultRowHeight="15.75" x14ac:dyDescent="0.35"/>
  <cols>
    <col min="1" max="1" width="18.25" style="21" customWidth="1"/>
    <col min="2" max="2" width="13" style="21" customWidth="1"/>
    <col min="3" max="3" width="14.75" style="21" customWidth="1"/>
    <col min="4" max="11" width="13" style="21" customWidth="1"/>
    <col min="12" max="16384" width="7.75" style="21"/>
  </cols>
  <sheetData>
    <row r="1" spans="1:12" ht="30" x14ac:dyDescent="0.35">
      <c r="A1" s="72" t="s">
        <v>219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8.7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 t="s">
        <v>124</v>
      </c>
    </row>
    <row r="3" spans="1:12" ht="18.75" x14ac:dyDescent="0.4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3" t="s">
        <v>4</v>
      </c>
    </row>
    <row r="4" spans="1:12" ht="22.5" customHeight="1" x14ac:dyDescent="0.35">
      <c r="A4" s="88" t="s">
        <v>158</v>
      </c>
      <c r="B4" s="89" t="s">
        <v>220</v>
      </c>
      <c r="C4" s="51"/>
      <c r="D4" s="88" t="s">
        <v>221</v>
      </c>
      <c r="E4" s="90" t="s">
        <v>222</v>
      </c>
      <c r="F4" s="88" t="s">
        <v>223</v>
      </c>
      <c r="G4" s="90" t="s">
        <v>224</v>
      </c>
      <c r="H4" s="91" t="s">
        <v>225</v>
      </c>
      <c r="I4" s="52"/>
      <c r="J4" s="53"/>
      <c r="K4" s="88" t="s">
        <v>129</v>
      </c>
    </row>
    <row r="5" spans="1:12" ht="22.5" customHeight="1" x14ac:dyDescent="0.35">
      <c r="A5" s="88"/>
      <c r="B5" s="88"/>
      <c r="C5" s="24" t="s">
        <v>226</v>
      </c>
      <c r="D5" s="88"/>
      <c r="E5" s="88"/>
      <c r="F5" s="88"/>
      <c r="G5" s="88"/>
      <c r="H5" s="88"/>
      <c r="I5" s="25" t="s">
        <v>227</v>
      </c>
      <c r="J5" s="25" t="s">
        <v>228</v>
      </c>
      <c r="K5" s="88"/>
    </row>
    <row r="6" spans="1:12" ht="22.5" customHeight="1" x14ac:dyDescent="0.35">
      <c r="A6" s="54" t="s">
        <v>229</v>
      </c>
      <c r="B6" s="55"/>
      <c r="C6" s="56"/>
      <c r="D6" s="55"/>
      <c r="E6" s="55"/>
      <c r="F6" s="55"/>
      <c r="G6" s="55"/>
      <c r="H6" s="55"/>
      <c r="I6" s="55"/>
      <c r="J6" s="55"/>
      <c r="K6" s="55"/>
    </row>
    <row r="7" spans="1:12" s="59" customFormat="1" ht="22.5" customHeight="1" x14ac:dyDescent="0.35">
      <c r="A7" s="54" t="s">
        <v>230</v>
      </c>
      <c r="B7" s="57">
        <v>102204668</v>
      </c>
      <c r="C7" s="58"/>
      <c r="D7" s="57">
        <v>66500000</v>
      </c>
      <c r="E7" s="57"/>
      <c r="F7" s="57"/>
      <c r="G7" s="57">
        <f>B7-D7</f>
        <v>35704668</v>
      </c>
      <c r="H7" s="57"/>
      <c r="I7" s="57"/>
      <c r="J7" s="57"/>
      <c r="K7" s="57"/>
      <c r="L7" s="59">
        <v>1</v>
      </c>
    </row>
    <row r="8" spans="1:12" s="59" customFormat="1" ht="22.5" customHeight="1" x14ac:dyDescent="0.35">
      <c r="A8" s="54" t="s">
        <v>231</v>
      </c>
      <c r="B8" s="57">
        <v>167034084</v>
      </c>
      <c r="C8" s="58"/>
      <c r="D8" s="57">
        <v>167034084</v>
      </c>
      <c r="E8" s="57"/>
      <c r="F8" s="57"/>
      <c r="G8" s="57"/>
      <c r="H8" s="57"/>
      <c r="I8" s="57"/>
      <c r="J8" s="57"/>
      <c r="K8" s="57"/>
      <c r="L8" s="59">
        <v>3</v>
      </c>
    </row>
    <row r="9" spans="1:12" s="59" customFormat="1" ht="22.5" customHeight="1" x14ac:dyDescent="0.35">
      <c r="A9" s="54" t="s">
        <v>232</v>
      </c>
      <c r="B9" s="57"/>
      <c r="C9" s="60"/>
      <c r="D9" s="57"/>
      <c r="E9" s="57"/>
      <c r="F9" s="57"/>
      <c r="G9" s="57"/>
      <c r="H9" s="57"/>
      <c r="I9" s="57"/>
      <c r="J9" s="57"/>
      <c r="K9" s="57"/>
    </row>
    <row r="10" spans="1:12" s="59" customFormat="1" ht="22.5" customHeight="1" x14ac:dyDescent="0.35">
      <c r="A10" s="54" t="s">
        <v>233</v>
      </c>
      <c r="B10" s="57"/>
      <c r="C10" s="60"/>
      <c r="D10" s="57"/>
      <c r="E10" s="57"/>
      <c r="F10" s="57"/>
      <c r="G10" s="57"/>
      <c r="H10" s="57"/>
      <c r="I10" s="57"/>
      <c r="J10" s="57"/>
      <c r="K10" s="57"/>
    </row>
    <row r="11" spans="1:12" s="59" customFormat="1" ht="22.5" customHeight="1" x14ac:dyDescent="0.35">
      <c r="A11" s="54" t="s">
        <v>234</v>
      </c>
      <c r="B11" s="57">
        <v>691533755</v>
      </c>
      <c r="C11" s="58"/>
      <c r="D11" s="57">
        <v>1602978</v>
      </c>
      <c r="E11" s="57"/>
      <c r="F11" s="57"/>
      <c r="G11" s="57">
        <f t="shared" ref="G11:G17" si="0">B11-D11</f>
        <v>689930777</v>
      </c>
      <c r="H11" s="57"/>
      <c r="I11" s="57"/>
      <c r="J11" s="57"/>
      <c r="K11" s="57"/>
      <c r="L11" s="59">
        <v>7</v>
      </c>
    </row>
    <row r="12" spans="1:12" s="59" customFormat="1" ht="22.5" customHeight="1" x14ac:dyDescent="0.35">
      <c r="A12" s="54" t="s">
        <v>22</v>
      </c>
      <c r="B12" s="57"/>
      <c r="C12" s="60"/>
      <c r="D12" s="57"/>
      <c r="E12" s="57"/>
      <c r="F12" s="57"/>
      <c r="G12" s="57"/>
      <c r="H12" s="57"/>
      <c r="I12" s="57"/>
      <c r="J12" s="57"/>
      <c r="K12" s="57"/>
    </row>
    <row r="13" spans="1:12" s="59" customFormat="1" ht="22.5" customHeight="1" x14ac:dyDescent="0.35">
      <c r="A13" s="54" t="s">
        <v>235</v>
      </c>
      <c r="B13" s="57"/>
      <c r="C13" s="60"/>
      <c r="D13" s="57"/>
      <c r="E13" s="57"/>
      <c r="F13" s="57"/>
      <c r="G13" s="57"/>
      <c r="H13" s="57"/>
      <c r="I13" s="57"/>
      <c r="J13" s="57"/>
      <c r="K13" s="57"/>
    </row>
    <row r="14" spans="1:12" s="59" customFormat="1" ht="22.5" customHeight="1" x14ac:dyDescent="0.35">
      <c r="A14" s="54" t="s">
        <v>236</v>
      </c>
      <c r="B14" s="57">
        <v>1540449350</v>
      </c>
      <c r="C14" s="61">
        <v>208151780</v>
      </c>
      <c r="D14" s="57">
        <v>1510449350</v>
      </c>
      <c r="E14" s="57"/>
      <c r="F14" s="57"/>
      <c r="G14" s="57">
        <f t="shared" si="0"/>
        <v>30000000</v>
      </c>
      <c r="H14" s="57"/>
      <c r="I14" s="57"/>
      <c r="J14" s="57"/>
      <c r="K14" s="57"/>
      <c r="L14" s="59">
        <v>24</v>
      </c>
    </row>
    <row r="15" spans="1:12" s="59" customFormat="1" ht="22.5" customHeight="1" x14ac:dyDescent="0.35">
      <c r="A15" s="54" t="s">
        <v>237</v>
      </c>
      <c r="B15" s="57">
        <v>133538176</v>
      </c>
      <c r="C15" s="61">
        <v>35933788</v>
      </c>
      <c r="D15" s="57">
        <v>133538176</v>
      </c>
      <c r="E15" s="57"/>
      <c r="F15" s="57"/>
      <c r="G15" s="57"/>
      <c r="H15" s="57"/>
      <c r="I15" s="57"/>
      <c r="J15" s="57"/>
      <c r="K15" s="57"/>
      <c r="L15" s="59">
        <v>23</v>
      </c>
    </row>
    <row r="16" spans="1:12" s="59" customFormat="1" ht="22.5" customHeight="1" x14ac:dyDescent="0.35">
      <c r="A16" s="54" t="s">
        <v>238</v>
      </c>
      <c r="B16" s="57"/>
      <c r="C16" s="60"/>
      <c r="D16" s="57"/>
      <c r="E16" s="57"/>
      <c r="F16" s="57"/>
      <c r="G16" s="57"/>
      <c r="H16" s="57"/>
      <c r="I16" s="57"/>
      <c r="J16" s="57"/>
      <c r="K16" s="57"/>
    </row>
    <row r="17" spans="1:12" s="59" customFormat="1" ht="22.5" customHeight="1" x14ac:dyDescent="0.35">
      <c r="A17" s="54" t="s">
        <v>239</v>
      </c>
      <c r="B17" s="57">
        <v>83250310</v>
      </c>
      <c r="C17" s="58"/>
      <c r="D17" s="57">
        <v>53100000</v>
      </c>
      <c r="E17" s="57"/>
      <c r="F17" s="57"/>
      <c r="G17" s="57">
        <f t="shared" si="0"/>
        <v>30150310</v>
      </c>
      <c r="H17" s="57"/>
      <c r="I17" s="57"/>
      <c r="J17" s="57"/>
      <c r="K17" s="57"/>
      <c r="L17" s="59">
        <v>18</v>
      </c>
    </row>
    <row r="18" spans="1:12" s="59" customFormat="1" ht="22.5" customHeight="1" x14ac:dyDescent="0.35">
      <c r="A18" s="54" t="s">
        <v>240</v>
      </c>
      <c r="B18" s="57"/>
      <c r="C18" s="60"/>
      <c r="D18" s="57"/>
      <c r="E18" s="57"/>
      <c r="F18" s="57"/>
      <c r="G18" s="57"/>
      <c r="H18" s="57"/>
      <c r="I18" s="57"/>
      <c r="J18" s="57"/>
      <c r="K18" s="57"/>
    </row>
    <row r="19" spans="1:12" s="59" customFormat="1" ht="22.5" customHeight="1" x14ac:dyDescent="0.35">
      <c r="A19" s="62" t="s">
        <v>26</v>
      </c>
      <c r="B19" s="63">
        <f>SUM(B7:B18)</f>
        <v>2718010343</v>
      </c>
      <c r="C19" s="60">
        <f>SUM(C7:C18)</f>
        <v>244085568</v>
      </c>
      <c r="D19" s="63">
        <f t="shared" ref="D19:G19" si="1">SUM(D7:D18)</f>
        <v>1932224588</v>
      </c>
      <c r="E19" s="63">
        <f t="shared" si="1"/>
        <v>0</v>
      </c>
      <c r="F19" s="63">
        <f t="shared" si="1"/>
        <v>0</v>
      </c>
      <c r="G19" s="63">
        <f t="shared" si="1"/>
        <v>785785755</v>
      </c>
      <c r="H19" s="64"/>
      <c r="I19" s="64"/>
      <c r="J19" s="64"/>
      <c r="K19" s="64"/>
    </row>
    <row r="21" spans="1:12" x14ac:dyDescent="0.35">
      <c r="C21" s="29">
        <v>334133704</v>
      </c>
    </row>
    <row r="22" spans="1:12" x14ac:dyDescent="0.35">
      <c r="C22" s="31">
        <f>C21-C19</f>
        <v>90048136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888888888888889" right="0.3888888888888889" top="0.3888888888888889" bottom="0.3888888888888889" header="0.19444444444444445" footer="0.19444444444444445"/>
  <pageSetup paperSize="9" scale="82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未収金の明細_一般会計等</vt:lpstr>
      <vt:lpstr>補助金等の明細(R01)</vt:lpstr>
      <vt:lpstr>長期延滞債権の明細_一般会計等</vt:lpstr>
      <vt:lpstr>地方債等（利率別）の明細</vt:lpstr>
      <vt:lpstr>地方債等（返済期間別）の明細</vt:lpstr>
      <vt:lpstr>貸付金の明細</vt:lpstr>
      <vt:lpstr>財源情報の明細</vt:lpstr>
      <vt:lpstr>財源の明細_R01</vt:lpstr>
      <vt:lpstr>基金の明細 _一般会計等</vt:lpstr>
      <vt:lpstr>引当金の明細_一般会計等</vt:lpstr>
      <vt:lpstr>投資及び出資金の明細</vt:lpstr>
      <vt:lpstr>地方債等（借入先別）の明細</vt:lpstr>
      <vt:lpstr>財源の明細_R01!Print_Area</vt:lpstr>
      <vt:lpstr>'地方債等（借入先別）の明細'!Print_Area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5610</cp:lastModifiedBy>
  <dcterms:modified xsi:type="dcterms:W3CDTF">2021-04-26T01:47:18Z</dcterms:modified>
</cp:coreProperties>
</file>