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V\redirect\5610\デスクトップ\"/>
    </mc:Choice>
  </mc:AlternateContent>
  <bookViews>
    <workbookView xWindow="0" yWindow="0" windowWidth="20490" windowHeight="7770" firstSheet="5" activeTab="6"/>
  </bookViews>
  <sheets>
    <sheet name="有形固定資産の明細" sheetId="15" r:id="rId1"/>
    <sheet name="有形固定資産に係る行政目的別の明細" sheetId="14" r:id="rId2"/>
    <sheet name="投資及び出資金の明細" sheetId="2" r:id="rId3"/>
    <sheet name="基金の明細 _一般会計等" sheetId="4" r:id="rId4"/>
    <sheet name="貸付金の明細" sheetId="8" r:id="rId5"/>
    <sheet name="長期延滞債権の明細_一般会計等" sheetId="11" r:id="rId6"/>
    <sheet name="未収金の明細_一般会計等" sheetId="13" r:id="rId7"/>
    <sheet name="地方債等（借入先別）の明細" sheetId="1" r:id="rId8"/>
    <sheet name="地方債等（利率別）の明細" sheetId="10" r:id="rId9"/>
    <sheet name="地方債等（返済期間別）の明細" sheetId="9" r:id="rId10"/>
    <sheet name="引当金の明細_一般会計等" sheetId="3" r:id="rId11"/>
    <sheet name="補助金等の明細(H30)" sheetId="12" r:id="rId12"/>
    <sheet name="財源の明細" sheetId="5" r:id="rId13"/>
    <sheet name="財源情報の明細" sheetId="6" r:id="rId14"/>
    <sheet name="資金の明細" sheetId="7" r:id="rId15"/>
  </sheets>
  <definedNames>
    <definedName name="_xlnm._FilterDatabase" localSheetId="2" hidden="1">投資及び出資金の明細!$A$13:$L$29</definedName>
    <definedName name="_xlnm._FilterDatabase" localSheetId="1" hidden="1">有形固定資産に係る行政目的別の明細!$A$5:$K$70</definedName>
    <definedName name="_xlnm._FilterDatabase" localSheetId="0" hidden="1">有形固定資産の明細!$A$5:$I$70</definedName>
    <definedName name="_xlnm.Print_Area" localSheetId="12">財源の明細!$A:$E</definedName>
    <definedName name="_xlnm.Print_Area" localSheetId="7">'地方債等（借入先別）の明細'!$A:$K</definedName>
    <definedName name="_xlnm.Print_Area" localSheetId="2">投資及び出資金の明細!$A:$K</definedName>
    <definedName name="_xlnm.Print_Area" localSheetId="1">有形固定資産に係る行政目的別の明細!$A$1:$I$70</definedName>
    <definedName name="_xlnm.Print_Area" localSheetId="0">有形固定資産の明細!$A$1:$H$70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B9" i="15" l="1"/>
  <c r="C9" i="15"/>
  <c r="D9" i="15"/>
  <c r="E9" i="15"/>
  <c r="F9" i="15"/>
  <c r="G9" i="15"/>
  <c r="H9" i="15"/>
  <c r="B19" i="15"/>
  <c r="C19" i="15"/>
  <c r="D19" i="15"/>
  <c r="E19" i="15"/>
  <c r="F19" i="15"/>
  <c r="G19" i="15"/>
  <c r="H19" i="15"/>
  <c r="B34" i="15"/>
  <c r="C34" i="15"/>
  <c r="D34" i="15"/>
  <c r="E34" i="15"/>
  <c r="F34" i="15"/>
  <c r="G34" i="15"/>
  <c r="H34" i="15"/>
  <c r="B49" i="15"/>
  <c r="C49" i="15"/>
  <c r="D49" i="15"/>
  <c r="E49" i="15"/>
  <c r="F49" i="15"/>
  <c r="G49" i="15"/>
  <c r="H49" i="15"/>
  <c r="B9" i="14" l="1"/>
  <c r="C9" i="14"/>
  <c r="D9" i="14"/>
  <c r="E9" i="14"/>
  <c r="F9" i="14"/>
  <c r="G9" i="14"/>
  <c r="H9" i="14"/>
  <c r="I9" i="14"/>
  <c r="B19" i="14"/>
  <c r="C19" i="14"/>
  <c r="D19" i="14"/>
  <c r="E19" i="14"/>
  <c r="F19" i="14"/>
  <c r="G19" i="14"/>
  <c r="H19" i="14"/>
  <c r="I19" i="14"/>
  <c r="B34" i="14"/>
  <c r="C34" i="14"/>
  <c r="D34" i="14"/>
  <c r="E34" i="14"/>
  <c r="F34" i="14"/>
  <c r="G34" i="14"/>
  <c r="H34" i="14"/>
  <c r="I34" i="14"/>
  <c r="B49" i="14"/>
  <c r="C49" i="14"/>
  <c r="D49" i="14"/>
  <c r="E49" i="14"/>
  <c r="F49" i="14"/>
  <c r="G49" i="14"/>
  <c r="H49" i="14"/>
  <c r="I49" i="14"/>
  <c r="B21" i="13" l="1"/>
  <c r="C21" i="13"/>
  <c r="B22" i="13"/>
  <c r="C22" i="13"/>
  <c r="D9" i="12" l="1"/>
  <c r="D22" i="12"/>
  <c r="D23" i="12"/>
  <c r="B20" i="11" l="1"/>
  <c r="C20" i="11"/>
  <c r="B21" i="11"/>
  <c r="C21" i="11"/>
  <c r="A5" i="10" l="1"/>
  <c r="A7" i="10" s="1"/>
  <c r="H5" i="10"/>
  <c r="G5" i="9" l="1"/>
  <c r="A5" i="9" s="1"/>
  <c r="B7" i="8" l="1"/>
  <c r="B8" i="8"/>
  <c r="B9" i="8"/>
  <c r="B18" i="8"/>
  <c r="D18" i="8"/>
  <c r="B11" i="7" l="1"/>
  <c r="E6" i="5" l="1"/>
  <c r="E21" i="5" s="1"/>
  <c r="E26" i="5"/>
  <c r="E27" i="5"/>
  <c r="E31" i="5" s="1"/>
  <c r="E28" i="5"/>
  <c r="E32" i="5" l="1"/>
  <c r="E33" i="5"/>
  <c r="B6" i="4"/>
  <c r="F6" i="4" s="1"/>
  <c r="F25" i="4" s="1"/>
  <c r="F7" i="4"/>
  <c r="F8" i="4"/>
  <c r="F9" i="4"/>
  <c r="F10" i="4"/>
  <c r="F11" i="4"/>
  <c r="F12" i="4"/>
  <c r="F13" i="4"/>
  <c r="F14" i="4"/>
  <c r="F15" i="4"/>
  <c r="F16" i="4"/>
  <c r="B17" i="4"/>
  <c r="F17" i="4" s="1"/>
  <c r="B18" i="4"/>
  <c r="B25" i="4" s="1"/>
  <c r="F18" i="4"/>
  <c r="C25" i="4"/>
  <c r="D25" i="4"/>
  <c r="E25" i="4"/>
  <c r="F11" i="3" l="1"/>
  <c r="F9" i="3"/>
  <c r="F7" i="3"/>
  <c r="B34" i="2" l="1"/>
  <c r="K29" i="2"/>
  <c r="J29" i="2"/>
  <c r="G29" i="2"/>
  <c r="E29" i="2"/>
  <c r="H29" i="2" s="1"/>
  <c r="L29" i="2" s="1"/>
  <c r="K28" i="2"/>
  <c r="J28" i="2"/>
  <c r="H28" i="2"/>
  <c r="L28" i="2" s="1"/>
  <c r="G28" i="2"/>
  <c r="E28" i="2"/>
  <c r="K27" i="2"/>
  <c r="J27" i="2"/>
  <c r="G27" i="2"/>
  <c r="E27" i="2"/>
  <c r="H27" i="2" s="1"/>
  <c r="L27" i="2" s="1"/>
  <c r="J26" i="2"/>
  <c r="G26" i="2"/>
  <c r="H26" i="2" s="1"/>
  <c r="L26" i="2" s="1"/>
  <c r="E26" i="2"/>
  <c r="J25" i="2"/>
  <c r="H25" i="2"/>
  <c r="L25" i="2" s="1"/>
  <c r="G25" i="2"/>
  <c r="E25" i="2"/>
  <c r="K24" i="2"/>
  <c r="J24" i="2"/>
  <c r="G24" i="2"/>
  <c r="E24" i="2"/>
  <c r="H24" i="2" s="1"/>
  <c r="L24" i="2" s="1"/>
  <c r="K23" i="2"/>
  <c r="J23" i="2"/>
  <c r="H23" i="2"/>
  <c r="L23" i="2" s="1"/>
  <c r="G23" i="2"/>
  <c r="E23" i="2"/>
  <c r="K22" i="2"/>
  <c r="J22" i="2"/>
  <c r="G22" i="2"/>
  <c r="E22" i="2"/>
  <c r="H22" i="2" s="1"/>
  <c r="L22" i="2" s="1"/>
  <c r="J21" i="2"/>
  <c r="G21" i="2"/>
  <c r="H21" i="2" s="1"/>
  <c r="L21" i="2" s="1"/>
  <c r="E21" i="2"/>
  <c r="K20" i="2"/>
  <c r="J20" i="2"/>
  <c r="G20" i="2"/>
  <c r="E20" i="2"/>
  <c r="H20" i="2" s="1"/>
  <c r="L20" i="2" s="1"/>
  <c r="K19" i="2"/>
  <c r="J19" i="2"/>
  <c r="G19" i="2"/>
  <c r="H19" i="2" s="1"/>
  <c r="L19" i="2" s="1"/>
  <c r="E19" i="2"/>
  <c r="K18" i="2"/>
  <c r="J18" i="2"/>
  <c r="G18" i="2"/>
  <c r="E18" i="2"/>
  <c r="H18" i="2" s="1"/>
  <c r="L18" i="2" s="1"/>
  <c r="J17" i="2"/>
  <c r="F17" i="2"/>
  <c r="G17" i="2" s="1"/>
  <c r="D17" i="2"/>
  <c r="C17" i="2"/>
  <c r="E17" i="2" s="1"/>
  <c r="K16" i="2"/>
  <c r="J16" i="2"/>
  <c r="G16" i="2"/>
  <c r="H16" i="2" s="1"/>
  <c r="L16" i="2" s="1"/>
  <c r="E16" i="2"/>
  <c r="K15" i="2"/>
  <c r="J15" i="2"/>
  <c r="G15" i="2"/>
  <c r="E15" i="2"/>
  <c r="H15" i="2" s="1"/>
  <c r="L15" i="2" s="1"/>
  <c r="J14" i="2"/>
  <c r="J34" i="2" s="1"/>
  <c r="G14" i="2"/>
  <c r="E14" i="2"/>
  <c r="H14" i="2" s="1"/>
  <c r="L14" i="2" s="1"/>
  <c r="E8" i="2"/>
  <c r="H8" i="2" s="1"/>
  <c r="B8" i="2"/>
  <c r="B10" i="2" s="1"/>
  <c r="H17" i="2" l="1"/>
  <c r="L17" i="2" s="1"/>
  <c r="E19" i="1" l="1"/>
  <c r="F19" i="1"/>
  <c r="D19" i="1"/>
  <c r="G14" i="1"/>
  <c r="G17" i="1"/>
  <c r="G11" i="1"/>
  <c r="G8" i="1"/>
  <c r="G19" i="1" s="1"/>
  <c r="B19" i="1"/>
</calcChain>
</file>

<file path=xl/sharedStrings.xml><?xml version="1.0" encoding="utf-8"?>
<sst xmlns="http://schemas.openxmlformats.org/spreadsheetml/2006/main" count="1132" uniqueCount="284">
  <si>
    <t>地方債等（借入先別）の明細</t>
  </si>
  <si>
    <t>自治体名：長泉町</t>
  </si>
  <si>
    <t>年度：平成30年度</t>
  </si>
  <si>
    <t>会計：一般会計等</t>
  </si>
  <si>
    <t>（単位：円）</t>
  </si>
  <si>
    <t>種類</t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</si>
  <si>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</si>
  <si>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</si>
  <si>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</si>
  <si>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</si>
  <si>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</si>
  <si>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</si>
  <si>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その他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</si>
  <si>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</si>
  <si>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</si>
  <si>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</si>
  <si>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</si>
  <si>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</si>
  <si>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</si>
  <si>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</si>
  <si>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</si>
  <si>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</si>
  <si>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</si>
  <si>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</si>
  <si>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</si>
  <si>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</si>
  <si>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</si>
  <si>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【その他】</t>
  </si>
  <si>
    <t>合計</t>
  </si>
  <si>
    <t>投資及び出資金の明細</t>
  </si>
  <si>
    <t>年度：平成30年度</t>
    <phoneticPr fontId="5"/>
  </si>
  <si>
    <t>市場価格のないもののうち連結対象団体に対するもの</t>
  </si>
  <si>
    <t>(単位：円)</t>
    <rPh sb="4" eb="5">
      <t>エン</t>
    </rPh>
    <phoneticPr fontId="5"/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</si>
  <si>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</si>
  <si>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</si>
  <si>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</si>
  <si>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</si>
  <si>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</si>
  <si>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</si>
  <si>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</si>
  <si>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</si>
  <si>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</si>
  <si>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(参考)財産に関する_x000D_
調書記載額</t>
  </si>
  <si>
    <t>水道事業会計</t>
    <rPh sb="0" eb="2">
      <t>スイドウ</t>
    </rPh>
    <rPh sb="2" eb="4">
      <t>ジギョウ</t>
    </rPh>
    <rPh sb="4" eb="6">
      <t>カイケイ</t>
    </rPh>
    <phoneticPr fontId="7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</si>
  <si>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</si>
  <si>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</si>
  <si>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</si>
  <si>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</si>
  <si>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愛鷹山林組合</t>
    <rPh sb="0" eb="1">
      <t>アイ</t>
    </rPh>
    <rPh sb="1" eb="2">
      <t>タカ</t>
    </rPh>
    <rPh sb="2" eb="4">
      <t>サンリン</t>
    </rPh>
    <rPh sb="4" eb="6">
      <t>クミアイ</t>
    </rPh>
    <phoneticPr fontId="7"/>
  </si>
  <si>
    <t>静岡県農業信用基金協会</t>
    <rPh sb="0" eb="3">
      <t>シズオカケン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7"/>
  </si>
  <si>
    <t>静岡県信用保証協会</t>
    <rPh sb="0" eb="3">
      <t>シズオカケン</t>
    </rPh>
    <rPh sb="3" eb="5">
      <t>シンヨウ</t>
    </rPh>
    <rPh sb="5" eb="7">
      <t>ホショウ</t>
    </rPh>
    <rPh sb="7" eb="9">
      <t>キョウカイ</t>
    </rPh>
    <phoneticPr fontId="7"/>
  </si>
  <si>
    <t>静岡家畜畜産物衛生指導協会</t>
    <rPh sb="0" eb="2">
      <t>シズオカ</t>
    </rPh>
    <rPh sb="2" eb="4">
      <t>カチク</t>
    </rPh>
    <rPh sb="4" eb="7">
      <t>チクサンブツ</t>
    </rPh>
    <rPh sb="7" eb="9">
      <t>エイセイ</t>
    </rPh>
    <rPh sb="9" eb="11">
      <t>シドウ</t>
    </rPh>
    <rPh sb="11" eb="13">
      <t>キョウカイ</t>
    </rPh>
    <phoneticPr fontId="7"/>
  </si>
  <si>
    <t>静岡県勤労者信用基金協会</t>
    <rPh sb="0" eb="3">
      <t>シズオカケン</t>
    </rPh>
    <rPh sb="3" eb="6">
      <t>キンロウシャ</t>
    </rPh>
    <rPh sb="6" eb="8">
      <t>シンヨウ</t>
    </rPh>
    <rPh sb="8" eb="10">
      <t>キキン</t>
    </rPh>
    <rPh sb="10" eb="12">
      <t>キョウカイ</t>
    </rPh>
    <phoneticPr fontId="7"/>
  </si>
  <si>
    <t>静岡県グリーンバンク</t>
    <rPh sb="0" eb="3">
      <t>シズオカケン</t>
    </rPh>
    <phoneticPr fontId="7"/>
  </si>
  <si>
    <t>静岡県文化財団</t>
    <rPh sb="0" eb="3">
      <t>シズオカケン</t>
    </rPh>
    <rPh sb="3" eb="5">
      <t>ブンカ</t>
    </rPh>
    <rPh sb="5" eb="7">
      <t>ザイダン</t>
    </rPh>
    <phoneticPr fontId="7"/>
  </si>
  <si>
    <t>静岡県死亡獣畜処理基盤強化基金</t>
    <rPh sb="0" eb="3">
      <t>シズオカケン</t>
    </rPh>
    <rPh sb="3" eb="5">
      <t>シボウ</t>
    </rPh>
    <rPh sb="5" eb="6">
      <t>ケモノ</t>
    </rPh>
    <rPh sb="6" eb="7">
      <t>チク</t>
    </rPh>
    <rPh sb="7" eb="9">
      <t>ショリ</t>
    </rPh>
    <rPh sb="9" eb="11">
      <t>キバン</t>
    </rPh>
    <rPh sb="11" eb="13">
      <t>キョウカ</t>
    </rPh>
    <rPh sb="13" eb="15">
      <t>キキン</t>
    </rPh>
    <phoneticPr fontId="7"/>
  </si>
  <si>
    <t>静岡県暴力追放運動推進センター</t>
    <rPh sb="0" eb="3">
      <t>シズオカケン</t>
    </rPh>
    <rPh sb="3" eb="5">
      <t>ボウリョク</t>
    </rPh>
    <rPh sb="5" eb="7">
      <t>ツイホウ</t>
    </rPh>
    <rPh sb="7" eb="9">
      <t>ウンドウ</t>
    </rPh>
    <rPh sb="9" eb="11">
      <t>スイシン</t>
    </rPh>
    <phoneticPr fontId="7"/>
  </si>
  <si>
    <t>静岡県腎臓バンク</t>
    <rPh sb="0" eb="3">
      <t>シズオカケン</t>
    </rPh>
    <rPh sb="3" eb="5">
      <t>ジンゾウ</t>
    </rPh>
    <phoneticPr fontId="7"/>
  </si>
  <si>
    <t>しずおか健康長寿財団</t>
    <rPh sb="4" eb="6">
      <t>ケンコウ</t>
    </rPh>
    <rPh sb="6" eb="8">
      <t>チョウジュ</t>
    </rPh>
    <rPh sb="8" eb="10">
      <t>ザイダン</t>
    </rPh>
    <phoneticPr fontId="7"/>
  </si>
  <si>
    <t>静岡県山林協会</t>
    <rPh sb="0" eb="3">
      <t>シズオカケン</t>
    </rPh>
    <rPh sb="3" eb="5">
      <t>サンリン</t>
    </rPh>
    <rPh sb="5" eb="7">
      <t>キョウカイ</t>
    </rPh>
    <phoneticPr fontId="7"/>
  </si>
  <si>
    <t>駿東勤労者福祉サービスセンター</t>
    <rPh sb="0" eb="2">
      <t>スントウ</t>
    </rPh>
    <rPh sb="2" eb="5">
      <t>キンロウシャ</t>
    </rPh>
    <rPh sb="5" eb="7">
      <t>フクシ</t>
    </rPh>
    <phoneticPr fontId="7"/>
  </si>
  <si>
    <t>静岡県障害者スポーツ協会</t>
    <rPh sb="0" eb="3">
      <t>シズオカケン</t>
    </rPh>
    <rPh sb="3" eb="6">
      <t>ショウガイシャ</t>
    </rPh>
    <rPh sb="10" eb="12">
      <t>キョウカイ</t>
    </rPh>
    <phoneticPr fontId="7"/>
  </si>
  <si>
    <t>静岡県林業会議所</t>
    <rPh sb="0" eb="3">
      <t>シズオカケン</t>
    </rPh>
    <rPh sb="3" eb="5">
      <t>リンギョウ</t>
    </rPh>
    <rPh sb="5" eb="8">
      <t>カイギショ</t>
    </rPh>
    <phoneticPr fontId="7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</si>
  <si>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7"/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</si>
  <si>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</si>
  <si>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</si>
  <si>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</si>
  <si>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</si>
  <si>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</si>
  <si>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</si>
  <si>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</si>
  <si>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一般会計等　徴収不能引当金</t>
    <rPh sb="6" eb="8">
      <t>チョウシュウ</t>
    </rPh>
    <rPh sb="8" eb="10">
      <t>フノウ</t>
    </rPh>
    <rPh sb="10" eb="12">
      <t>ヒキアテ</t>
    </rPh>
    <rPh sb="12" eb="13">
      <t>キン</t>
    </rPh>
    <phoneticPr fontId="5"/>
  </si>
  <si>
    <t>一般会計等　賞与等引当金</t>
    <rPh sb="6" eb="8">
      <t>ショウヨ</t>
    </rPh>
    <rPh sb="8" eb="9">
      <t>トウ</t>
    </rPh>
    <rPh sb="9" eb="11">
      <t>ヒキアテ</t>
    </rPh>
    <rPh sb="11" eb="12">
      <t>キン</t>
    </rPh>
    <phoneticPr fontId="5"/>
  </si>
  <si>
    <t>一般会計等　退職手当引当金</t>
    <rPh sb="6" eb="8">
      <t>タイショク</t>
    </rPh>
    <rPh sb="8" eb="10">
      <t>テアテ</t>
    </rPh>
    <rPh sb="10" eb="12">
      <t>ヒキアテ</t>
    </rPh>
    <rPh sb="12" eb="13">
      <t>キン</t>
    </rPh>
    <phoneticPr fontId="5"/>
  </si>
  <si>
    <t>土地開発基金</t>
    <rPh sb="0" eb="2">
      <t>トチ</t>
    </rPh>
    <rPh sb="2" eb="4">
      <t>カイハツ</t>
    </rPh>
    <rPh sb="4" eb="6">
      <t>キキン</t>
    </rPh>
    <phoneticPr fontId="8"/>
  </si>
  <si>
    <t>公共施設長寿命化基金</t>
    <rPh sb="0" eb="2">
      <t>コウキョウ</t>
    </rPh>
    <rPh sb="2" eb="4">
      <t>シセツ</t>
    </rPh>
    <rPh sb="4" eb="5">
      <t>チョウ</t>
    </rPh>
    <rPh sb="5" eb="8">
      <t>ジュミョウカ</t>
    </rPh>
    <rPh sb="8" eb="10">
      <t>キキン</t>
    </rPh>
    <phoneticPr fontId="1"/>
  </si>
  <si>
    <t>収入印紙等購買基金</t>
    <rPh sb="0" eb="2">
      <t>シュウニュウ</t>
    </rPh>
    <rPh sb="2" eb="4">
      <t>インシ</t>
    </rPh>
    <rPh sb="4" eb="5">
      <t>トウ</t>
    </rPh>
    <rPh sb="5" eb="7">
      <t>コウバイ</t>
    </rPh>
    <rPh sb="7" eb="9">
      <t>キキン</t>
    </rPh>
    <phoneticPr fontId="1"/>
  </si>
  <si>
    <t>スポーツ施設整備基金</t>
    <rPh sb="4" eb="6">
      <t>シセツ</t>
    </rPh>
    <rPh sb="6" eb="8">
      <t>セイビ</t>
    </rPh>
    <rPh sb="8" eb="10">
      <t>キキン</t>
    </rPh>
    <phoneticPr fontId="1"/>
  </si>
  <si>
    <t>育英資金給付基金</t>
    <rPh sb="0" eb="2">
      <t>イクエイ</t>
    </rPh>
    <rPh sb="2" eb="4">
      <t>シキン</t>
    </rPh>
    <rPh sb="4" eb="6">
      <t>キュウフ</t>
    </rPh>
    <rPh sb="6" eb="8">
      <t>キキン</t>
    </rPh>
    <phoneticPr fontId="1"/>
  </si>
  <si>
    <t>町営住宅修繕基金</t>
    <rPh sb="0" eb="2">
      <t>チョウエイ</t>
    </rPh>
    <rPh sb="2" eb="4">
      <t>ジュウタク</t>
    </rPh>
    <rPh sb="4" eb="6">
      <t>シュウゼン</t>
    </rPh>
    <rPh sb="6" eb="8">
      <t>キキン</t>
    </rPh>
    <phoneticPr fontId="1"/>
  </si>
  <si>
    <t>ふるさと水と土基金</t>
    <rPh sb="4" eb="5">
      <t>ミズ</t>
    </rPh>
    <rPh sb="6" eb="7">
      <t>ツチ</t>
    </rPh>
    <rPh sb="7" eb="9">
      <t>キキン</t>
    </rPh>
    <phoneticPr fontId="1"/>
  </si>
  <si>
    <t>衛生施設建設基金</t>
    <rPh sb="0" eb="2">
      <t>エイセイ</t>
    </rPh>
    <rPh sb="2" eb="4">
      <t>シセツ</t>
    </rPh>
    <rPh sb="4" eb="6">
      <t>ケンセツ</t>
    </rPh>
    <rPh sb="6" eb="8">
      <t>キキン</t>
    </rPh>
    <phoneticPr fontId="1"/>
  </si>
  <si>
    <t>地域福祉基金</t>
    <rPh sb="0" eb="2">
      <t>チイキ</t>
    </rPh>
    <rPh sb="2" eb="4">
      <t>フクシ</t>
    </rPh>
    <rPh sb="4" eb="6">
      <t>キキン</t>
    </rPh>
    <phoneticPr fontId="1"/>
  </si>
  <si>
    <t>国債交流基金</t>
    <rPh sb="0" eb="2">
      <t>コクサイ</t>
    </rPh>
    <rPh sb="2" eb="4">
      <t>コウリュウ</t>
    </rPh>
    <rPh sb="4" eb="6">
      <t>キキン</t>
    </rPh>
    <phoneticPr fontId="1"/>
  </si>
  <si>
    <t>美術品購入基金</t>
    <rPh sb="0" eb="2">
      <t>ビジュツ</t>
    </rPh>
    <rPh sb="2" eb="3">
      <t>ヒン</t>
    </rPh>
    <rPh sb="3" eb="5">
      <t>コウニュウ</t>
    </rPh>
    <rPh sb="5" eb="7">
      <t>キキン</t>
    </rPh>
    <phoneticPr fontId="1"/>
  </si>
  <si>
    <t>減債基金</t>
    <rPh sb="0" eb="2">
      <t>ゲンサイ</t>
    </rPh>
    <rPh sb="2" eb="4">
      <t>キキン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</si>
  <si>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</si>
  <si>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(参考)財産に関する_x000D_
調書記載額(千円)</t>
    <rPh sb="18" eb="20">
      <t>センエン</t>
    </rPh>
    <phoneticPr fontId="5"/>
  </si>
  <si>
    <t>合計_x000D_
(貸借対照表計上額)</t>
  </si>
  <si>
    <t>土地</t>
  </si>
  <si>
    <t>有価証券</t>
  </si>
  <si>
    <t>現金預金</t>
  </si>
  <si>
    <t>基金の明細</t>
  </si>
  <si>
    <t>小計</t>
  </si>
  <si>
    <t>計</t>
  </si>
  <si>
    <t>県支出金</t>
    <rPh sb="0" eb="1">
      <t>ケン</t>
    </rPh>
    <rPh sb="1" eb="4">
      <t>シシュツキン</t>
    </rPh>
    <phoneticPr fontId="5"/>
  </si>
  <si>
    <t>国庫支出金</t>
    <rPh sb="0" eb="2">
      <t>コッコ</t>
    </rPh>
    <rPh sb="2" eb="5">
      <t>シシュツキン</t>
    </rPh>
    <phoneticPr fontId="5"/>
  </si>
  <si>
    <t>経常的_x000D_
補助金</t>
  </si>
  <si>
    <t>資本的_x000D_
補助金</t>
  </si>
  <si>
    <t>国県等補助金</t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</si>
  <si>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</si>
  <si>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寄附金</t>
    <rPh sb="0" eb="3">
      <t>キフキン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</si>
  <si>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</si>
  <si>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</si>
  <si>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</si>
  <si>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</si>
  <si>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</si>
  <si>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</si>
  <si>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</si>
  <si>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</si>
  <si>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配当割交付金</t>
    <rPh sb="0" eb="6">
      <t>ハイトウワリコウフキン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</si>
  <si>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</si>
  <si>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</si>
  <si>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町税</t>
    <rPh sb="0" eb="1">
      <t>マチ</t>
    </rPh>
    <rPh sb="1" eb="2">
      <t>ゼイ</t>
    </rPh>
    <phoneticPr fontId="5"/>
  </si>
  <si>
    <t>税収等</t>
  </si>
  <si>
    <t>一般会計</t>
  </si>
  <si>
    <t>金額</t>
  </si>
  <si>
    <t>財源の内容</t>
  </si>
  <si>
    <t>会計</t>
  </si>
  <si>
    <t>財源の明細</t>
  </si>
  <si>
    <t>-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</si>
  <si>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</si>
  <si>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</si>
  <si>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</si>
  <si>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</si>
  <si>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</si>
  <si>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</si>
  <si>
    <t>現金</t>
    <rPh sb="0" eb="2">
      <t>ゲンキン</t>
    </rPh>
    <phoneticPr fontId="5"/>
  </si>
  <si>
    <t>資金の明細</t>
  </si>
  <si>
    <t>長泉町商工会経営支援資金貸付金</t>
    <rPh sb="0" eb="2">
      <t>ナガイズミ</t>
    </rPh>
    <rPh sb="2" eb="3">
      <t>マチ</t>
    </rPh>
    <rPh sb="3" eb="6">
      <t>ショウコウカイ</t>
    </rPh>
    <rPh sb="6" eb="8">
      <t>ケイエイ</t>
    </rPh>
    <rPh sb="8" eb="10">
      <t>シエン</t>
    </rPh>
    <rPh sb="10" eb="12">
      <t>シキン</t>
    </rPh>
    <rPh sb="12" eb="14">
      <t>カシツケ</t>
    </rPh>
    <rPh sb="14" eb="15">
      <t>キン</t>
    </rPh>
    <phoneticPr fontId="12"/>
  </si>
  <si>
    <t>勤労者教育資金貸付金</t>
    <rPh sb="0" eb="3">
      <t>キンロウシャ</t>
    </rPh>
    <rPh sb="3" eb="5">
      <t>キョウイク</t>
    </rPh>
    <rPh sb="5" eb="7">
      <t>シキン</t>
    </rPh>
    <rPh sb="7" eb="9">
      <t>カシツケ</t>
    </rPh>
    <rPh sb="9" eb="10">
      <t>キン</t>
    </rPh>
    <phoneticPr fontId="12"/>
  </si>
  <si>
    <t>勤労者住宅建設資金貸付金</t>
    <rPh sb="0" eb="3">
      <t>キンロウシャ</t>
    </rPh>
    <rPh sb="3" eb="5">
      <t>ジュウタク</t>
    </rPh>
    <rPh sb="5" eb="7">
      <t>ケンセツ</t>
    </rPh>
    <rPh sb="7" eb="9">
      <t>シキン</t>
    </rPh>
    <rPh sb="9" eb="11">
      <t>カシツケ</t>
    </rPh>
    <rPh sb="11" eb="12">
      <t>キン</t>
    </rPh>
    <phoneticPr fontId="12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</si>
  <si>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</si>
  <si>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</si>
  <si>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</si>
  <si>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</si>
  <si>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</si>
  <si>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</si>
  <si>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</si>
  <si>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</si>
  <si>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</si>
  <si>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</si>
  <si>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</si>
  <si>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</si>
  <si>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</si>
  <si>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</si>
  <si>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</si>
  <si>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</si>
  <si>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地方債等残高</t>
  </si>
  <si>
    <t>地方債等（返済期間別）の明細</t>
  </si>
  <si>
    <t>（参考）_x000D_
加重平均_x000D_
利率</t>
  </si>
  <si>
    <t>4.0％超</t>
  </si>
  <si>
    <t>3.5％超_x000D_
4.0％以下</t>
  </si>
  <si>
    <t>3.0％超_x000D_
3.5％以下</t>
  </si>
  <si>
    <t>2.5％超_x000D_
3.0％以下</t>
  </si>
  <si>
    <t>2.0％超_x000D_
2.5％以下</t>
  </si>
  <si>
    <t>1.5％超_x000D_
2.0％以下</t>
  </si>
  <si>
    <t>1.5％以下</t>
  </si>
  <si>
    <t>地方債等（利率別）の明細</t>
  </si>
  <si>
    <t>民生費負担金</t>
    <rPh sb="0" eb="2">
      <t>ミンセイ</t>
    </rPh>
    <rPh sb="2" eb="3">
      <t>ヒ</t>
    </rPh>
    <rPh sb="3" eb="6">
      <t>フタンキン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</si>
  <si>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</si>
  <si>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入湯税</t>
    <rPh sb="0" eb="2">
      <t>ニュウトウ</t>
    </rPh>
    <rPh sb="2" eb="3">
      <t>ゼイ</t>
    </rPh>
    <phoneticPr fontId="1"/>
  </si>
  <si>
    <t>軽自動車税</t>
    <rPh sb="0" eb="4">
      <t>ケイジドウシャ</t>
    </rPh>
    <rPh sb="4" eb="5">
      <t>ゼイ</t>
    </rPh>
    <phoneticPr fontId="1"/>
  </si>
  <si>
    <t>固定資産税</t>
    <rPh sb="0" eb="2">
      <t>コテイ</t>
    </rPh>
    <rPh sb="2" eb="4">
      <t>シサン</t>
    </rPh>
    <rPh sb="4" eb="5">
      <t>ゼイ</t>
    </rPh>
    <phoneticPr fontId="1"/>
  </si>
  <si>
    <t>町民税_法人</t>
    <rPh sb="0" eb="2">
      <t>チョウミン</t>
    </rPh>
    <rPh sb="2" eb="3">
      <t>ゼイ</t>
    </rPh>
    <rPh sb="4" eb="6">
      <t>ホウジン</t>
    </rPh>
    <phoneticPr fontId="1"/>
  </si>
  <si>
    <t>町民税_個人</t>
    <rPh sb="0" eb="2">
      <t>チョウミン</t>
    </rPh>
    <rPh sb="2" eb="3">
      <t>ゼイ</t>
    </rPh>
    <rPh sb="4" eb="6">
      <t>コジン</t>
    </rPh>
    <phoneticPr fontId="1"/>
  </si>
  <si>
    <t>【未収金】</t>
  </si>
  <si>
    <t>【貸付金】</t>
  </si>
  <si>
    <t>徴収不能引当金計上額</t>
  </si>
  <si>
    <t>長期延滞債権の明細</t>
  </si>
  <si>
    <t>その他各種</t>
    <rPh sb="2" eb="3">
      <t>タ</t>
    </rPh>
    <rPh sb="3" eb="5">
      <t>カクシュ</t>
    </rPh>
    <phoneticPr fontId="5"/>
  </si>
  <si>
    <t>その他</t>
    <rPh sb="2" eb="3">
      <t>タ</t>
    </rPh>
    <phoneticPr fontId="5"/>
  </si>
  <si>
    <t>教育</t>
    <rPh sb="0" eb="2">
      <t>キョウイク</t>
    </rPh>
    <phoneticPr fontId="5"/>
  </si>
  <si>
    <t>私立幼稚園</t>
    <rPh sb="0" eb="2">
      <t>シリツ</t>
    </rPh>
    <rPh sb="2" eb="5">
      <t>ヨウチエン</t>
    </rPh>
    <phoneticPr fontId="5"/>
  </si>
  <si>
    <t>私立幼稚園就園奨励費補助金</t>
  </si>
  <si>
    <t>消防</t>
    <rPh sb="0" eb="2">
      <t>ショウボウ</t>
    </rPh>
    <phoneticPr fontId="5"/>
  </si>
  <si>
    <t>消防組合</t>
    <rPh sb="0" eb="2">
      <t>ショウボウ</t>
    </rPh>
    <rPh sb="2" eb="4">
      <t>クミアイ</t>
    </rPh>
    <phoneticPr fontId="5"/>
  </si>
  <si>
    <t>富士山南東消防組合負担金</t>
  </si>
  <si>
    <t>商工観光</t>
    <rPh sb="0" eb="2">
      <t>ショウコウ</t>
    </rPh>
    <rPh sb="2" eb="4">
      <t>カンコウ</t>
    </rPh>
    <phoneticPr fontId="5"/>
  </si>
  <si>
    <t>一般企業</t>
    <rPh sb="0" eb="2">
      <t>イッパン</t>
    </rPh>
    <rPh sb="2" eb="4">
      <t>キギョウ</t>
    </rPh>
    <phoneticPr fontId="5"/>
  </si>
  <si>
    <t>長泉町地域産業立地事業費補助金</t>
    <phoneticPr fontId="5"/>
  </si>
  <si>
    <t>長泉町地域産業立地事業費補助金</t>
  </si>
  <si>
    <t>環境衛生</t>
    <rPh sb="0" eb="2">
      <t>カンキョウ</t>
    </rPh>
    <rPh sb="2" eb="4">
      <t>エイセイ</t>
    </rPh>
    <phoneticPr fontId="5"/>
  </si>
  <si>
    <t>衛生施設組合</t>
    <rPh sb="0" eb="2">
      <t>エイセイ</t>
    </rPh>
    <rPh sb="2" eb="4">
      <t>シセツ</t>
    </rPh>
    <rPh sb="4" eb="6">
      <t>クミアイ</t>
    </rPh>
    <phoneticPr fontId="5"/>
  </si>
  <si>
    <t>裾野市長泉町衛生施設分担金（し尿処理費）</t>
  </si>
  <si>
    <t>裾野市長泉町衛生施設分担金（保健衛生費）</t>
  </si>
  <si>
    <t>保健衛生</t>
    <rPh sb="0" eb="2">
      <t>ホケン</t>
    </rPh>
    <rPh sb="2" eb="4">
      <t>エイセイ</t>
    </rPh>
    <phoneticPr fontId="5"/>
  </si>
  <si>
    <t>個人</t>
    <rPh sb="0" eb="2">
      <t>コジン</t>
    </rPh>
    <phoneticPr fontId="5"/>
  </si>
  <si>
    <t>長泉町不妊治療費助成金</t>
  </si>
  <si>
    <t>福祉</t>
    <rPh sb="0" eb="2">
      <t>フクシ</t>
    </rPh>
    <phoneticPr fontId="5"/>
  </si>
  <si>
    <t>民間保育所</t>
    <rPh sb="0" eb="2">
      <t>ミンカン</t>
    </rPh>
    <rPh sb="2" eb="4">
      <t>ホイク</t>
    </rPh>
    <rPh sb="4" eb="5">
      <t>ショ</t>
    </rPh>
    <phoneticPr fontId="5"/>
  </si>
  <si>
    <t>長泉町民間保育所等運営費補助金</t>
  </si>
  <si>
    <t>社会福祉協議会</t>
    <rPh sb="0" eb="2">
      <t>シャカイ</t>
    </rPh>
    <rPh sb="2" eb="4">
      <t>フクシ</t>
    </rPh>
    <rPh sb="4" eb="7">
      <t>キョウギカイ</t>
    </rPh>
    <phoneticPr fontId="5"/>
  </si>
  <si>
    <t>長泉町社会福祉協議会補助金</t>
  </si>
  <si>
    <t>その他の補助金等</t>
  </si>
  <si>
    <t>インフラ</t>
  </si>
  <si>
    <t>都市計画道路に係る市町負担金　池田柊線他</t>
    <rPh sb="15" eb="17">
      <t>イケダ</t>
    </rPh>
    <rPh sb="17" eb="18">
      <t>ヒイラギ</t>
    </rPh>
    <rPh sb="18" eb="19">
      <t>セン</t>
    </rPh>
    <rPh sb="19" eb="20">
      <t>ホカ</t>
    </rPh>
    <phoneticPr fontId="5"/>
  </si>
  <si>
    <t>都市計画道路に係る市町負担金　沼津三島線</t>
    <rPh sb="15" eb="17">
      <t>ヌマヅ</t>
    </rPh>
    <rPh sb="17" eb="19">
      <t>ミシマ</t>
    </rPh>
    <rPh sb="19" eb="20">
      <t>セン</t>
    </rPh>
    <phoneticPr fontId="5"/>
  </si>
  <si>
    <t>他団体への公共施設等整備補助金等_x000D_
(所有外資産分)</t>
  </si>
  <si>
    <t>支出目的</t>
  </si>
  <si>
    <t>相手先</t>
  </si>
  <si>
    <t>名称</t>
  </si>
  <si>
    <t>年度：平成30年度</t>
    <phoneticPr fontId="5"/>
  </si>
  <si>
    <t>補助金等の明細</t>
  </si>
  <si>
    <t>雑入</t>
    <rPh sb="0" eb="2">
      <t>ザツニュウ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</si>
  <si>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</si>
  <si>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入湯税</t>
    <rPh sb="0" eb="2">
      <t>ニュウトウ</t>
    </rPh>
    <rPh sb="2" eb="3">
      <t>ゼイ</t>
    </rPh>
    <phoneticPr fontId="5"/>
  </si>
  <si>
    <t>未収金の明細</t>
  </si>
  <si>
    <t>　美術品</t>
  </si>
  <si>
    <t>　物品</t>
  </si>
  <si>
    <t>　機械器具</t>
  </si>
  <si>
    <t>物品</t>
  </si>
  <si>
    <t>　公共用財産建設仮勘定</t>
  </si>
  <si>
    <t>　その他の公共用財産</t>
  </si>
  <si>
    <t>　その他（公共工作物）</t>
  </si>
  <si>
    <t>　林道（公共工作物）</t>
  </si>
  <si>
    <t>　農道（公共工作物）</t>
  </si>
  <si>
    <t>　トンネル（公共工作物）</t>
  </si>
  <si>
    <t>　下水処理（公共工作物）</t>
  </si>
  <si>
    <t>　防火水槽（公共工作物）</t>
  </si>
  <si>
    <t>　下水道（公共工作物）</t>
  </si>
  <si>
    <t>　公園（公共工作物）</t>
  </si>
  <si>
    <t>　漁港・港湾（公共工作物）</t>
  </si>
  <si>
    <t>　山林（公共工作物）</t>
  </si>
  <si>
    <t>　ダム（公共工作物）</t>
  </si>
  <si>
    <t>　河川（公共工作物）</t>
  </si>
  <si>
    <t>　道路（公共工作物）</t>
  </si>
  <si>
    <t>　橋梁（公共工作物）</t>
  </si>
  <si>
    <t>　工作物</t>
  </si>
  <si>
    <t>　その他（公共建物）</t>
  </si>
  <si>
    <t>　林道（公共建物）</t>
  </si>
  <si>
    <t>　農道（公共建物）</t>
  </si>
  <si>
    <t>　トンネル（公共建物）</t>
  </si>
  <si>
    <t>　下水処理（公共建物）</t>
  </si>
  <si>
    <t>　防火水槽（公共建物）</t>
  </si>
  <si>
    <t>　下水道（公共建物）</t>
  </si>
  <si>
    <t>　公園（公共建物）</t>
  </si>
  <si>
    <t>　漁港・港湾（公共建物）</t>
  </si>
  <si>
    <t>　山林（公共建物）</t>
  </si>
  <si>
    <t>　ダム（公共建物）</t>
  </si>
  <si>
    <t>　河川（公共建物）</t>
  </si>
  <si>
    <t>　道路（公共建物）</t>
  </si>
  <si>
    <t>　橋梁（公共建物）</t>
  </si>
  <si>
    <t>　建物</t>
  </si>
  <si>
    <t>　その他（公共土地）</t>
  </si>
  <si>
    <t>　林道（公共土地）</t>
  </si>
  <si>
    <t>　農道（公共土地）</t>
  </si>
  <si>
    <t>　トンネル（公共土地）</t>
  </si>
  <si>
    <t>　下水処理（公共土地）</t>
  </si>
  <si>
    <t>　防火水槽（公共土地）</t>
  </si>
  <si>
    <t>　下水道（公共土地）</t>
  </si>
  <si>
    <t>　公園（公共土地）</t>
  </si>
  <si>
    <t>　漁港・港湾（公共土地）</t>
  </si>
  <si>
    <t>　山林（公共土地）</t>
  </si>
  <si>
    <t>　ダム（公共土地）</t>
  </si>
  <si>
    <t>　河川（公共土地）</t>
  </si>
  <si>
    <t>　道路（公共土地）</t>
  </si>
  <si>
    <t>　橋梁（公共土地）</t>
  </si>
  <si>
    <t>　土地</t>
  </si>
  <si>
    <t>インフラ資産</t>
  </si>
  <si>
    <t>　建設仮勘定</t>
  </si>
  <si>
    <t>　その他の有形固定資産</t>
  </si>
  <si>
    <t>　航空機</t>
  </si>
  <si>
    <t>　浮標等</t>
  </si>
  <si>
    <t>　船舶</t>
  </si>
  <si>
    <t>　建物付属設備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</si>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</sst>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b/>
      <sz val="11"/>
      <color theme="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1" xfId="0" applyNumberFormat="1" applyFont="1" applyBorder="1" applyAlignment="1">
      <alignment horizontal="right" vertical="center"/>
    </xf>
    <xf numFmtId="38" fontId="0" fillId="3" borderId="3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3" fontId="3" fillId="0" borderId="0" xfId="0" applyNumberFormat="1" applyFont="1"/>
    <xf numFmtId="3" fontId="0" fillId="0" borderId="0" xfId="0" applyNumberFormat="1" applyFont="1"/>
    <xf numFmtId="3" fontId="6" fillId="0" borderId="0" xfId="0" applyNumberFormat="1" applyFont="1"/>
    <xf numFmtId="3" fontId="0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right" vertical="center"/>
    </xf>
    <xf numFmtId="3" fontId="11" fillId="0" borderId="12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38" fontId="3" fillId="0" borderId="0" xfId="0" applyNumberFormat="1" applyFont="1"/>
    <xf numFmtId="0" fontId="0" fillId="0" borderId="3" xfId="0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0" borderId="14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3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70"/>
  <sheetViews>
    <sheetView workbookViewId="0">
      <selection activeCell="D14" sqref="D14"/>
    </sheetView>
  </sheetViews>
  <sheetFormatPr defaultColWidth="8.85546875" defaultRowHeight="11.25" x14ac:dyDescent="0.15"/>
  <cols>
    <col min="1" max="1" width="30.85546875" style="19" customWidth="1"/>
    <col min="2" max="8" width="15.85546875" style="19" customWidth="1"/>
    <col min="9" max="16384" width="8.85546875" style="19"/>
  </cols>
  <sheetData>
    <row r="1" spans="1:9" ht="21" x14ac:dyDescent="0.15">
      <c r="A1" s="54" t="s">
        <v>283</v>
      </c>
      <c r="B1" s="54"/>
      <c r="C1" s="54"/>
      <c r="D1" s="54"/>
      <c r="E1" s="54"/>
      <c r="F1" s="54"/>
      <c r="G1" s="54"/>
      <c r="H1" s="54"/>
    </row>
    <row r="2" spans="1:9" ht="13.5" x14ac:dyDescent="0.15">
      <c r="A2" s="20" t="s">
        <v>1</v>
      </c>
      <c r="B2" s="20"/>
      <c r="C2" s="20"/>
      <c r="D2" s="20"/>
      <c r="E2" s="20"/>
      <c r="F2" s="20"/>
      <c r="G2" s="20"/>
      <c r="H2" s="22" t="s">
        <v>2</v>
      </c>
    </row>
    <row r="3" spans="1:9" ht="13.5" x14ac:dyDescent="0.15">
      <c r="A3" s="20" t="s">
        <v>3</v>
      </c>
      <c r="B3" s="20"/>
      <c r="C3" s="20"/>
      <c r="D3" s="20"/>
      <c r="E3" s="20"/>
      <c r="F3" s="20"/>
      <c r="G3" s="20"/>
      <c r="H3" s="20"/>
    </row>
    <row r="4" spans="1:9" ht="13.5" x14ac:dyDescent="0.15">
      <c r="A4" s="20"/>
      <c r="B4" s="20"/>
      <c r="C4" s="20"/>
      <c r="D4" s="20"/>
      <c r="E4" s="20"/>
      <c r="F4" s="20"/>
      <c r="G4" s="20"/>
      <c r="H4" s="22" t="s">
        <v>4</v>
      </c>
    </row>
    <row r="5" spans="1:9" ht="33.75" x14ac:dyDescent="0.15">
      <c r="A5" s="52" t="s">
        <v>65</v>
      </c>
      <c r="B5" s="53" t="s">
        <v>282</v>
      </c>
      <c r="C5" s="53" t="s">
        <v>281</v>
      </c>
      <c r="D5" s="53" t="s">
        <v>280</v>
      </c>
      <c r="E5" s="53" t="s">
        <v>279</v>
      </c>
      <c r="F5" s="53" t="s">
        <v>278</v>
      </c>
      <c r="G5" s="53" t="s">
        <v>277</v>
      </c>
      <c r="H5" s="53" t="s">
        <v>276</v>
      </c>
    </row>
    <row r="6" spans="1:9" x14ac:dyDescent="0.15">
      <c r="A6" s="25" t="s">
        <v>267</v>
      </c>
      <c r="B6" s="26">
        <v>49396238963</v>
      </c>
      <c r="C6" s="26">
        <v>1588932769</v>
      </c>
      <c r="D6" s="26">
        <v>254900120</v>
      </c>
      <c r="E6" s="26">
        <v>50730271612</v>
      </c>
      <c r="F6" s="26">
        <v>15145255806</v>
      </c>
      <c r="G6" s="26">
        <v>811063449</v>
      </c>
      <c r="H6" s="26">
        <v>35585015806</v>
      </c>
      <c r="I6" s="19">
        <v>1</v>
      </c>
    </row>
    <row r="7" spans="1:9" x14ac:dyDescent="0.15">
      <c r="A7" s="25" t="s">
        <v>258</v>
      </c>
      <c r="B7" s="26">
        <v>19633520063</v>
      </c>
      <c r="C7" s="26">
        <v>113185118</v>
      </c>
      <c r="D7" s="26" t="s">
        <v>120</v>
      </c>
      <c r="E7" s="26">
        <v>19746705181</v>
      </c>
      <c r="F7" s="26" t="s">
        <v>120</v>
      </c>
      <c r="G7" s="26" t="s">
        <v>120</v>
      </c>
      <c r="H7" s="26">
        <v>19746705181</v>
      </c>
      <c r="I7" s="19">
        <v>1</v>
      </c>
    </row>
    <row r="8" spans="1:9" x14ac:dyDescent="0.15">
      <c r="A8" s="25" t="s">
        <v>266</v>
      </c>
      <c r="B8" s="26" t="s">
        <v>120</v>
      </c>
      <c r="C8" s="26" t="s">
        <v>120</v>
      </c>
      <c r="D8" s="26" t="s">
        <v>120</v>
      </c>
      <c r="E8" s="26" t="s">
        <v>120</v>
      </c>
      <c r="F8" s="26" t="s">
        <v>120</v>
      </c>
      <c r="G8" s="26" t="s">
        <v>120</v>
      </c>
      <c r="H8" s="26" t="s">
        <v>120</v>
      </c>
      <c r="I8" s="19">
        <v>1</v>
      </c>
    </row>
    <row r="9" spans="1:9" x14ac:dyDescent="0.15">
      <c r="A9" s="25" t="s">
        <v>243</v>
      </c>
      <c r="B9" s="26">
        <f t="shared" ref="B9:H9" si="0">SUM(B10:B11)</f>
        <v>26739119493</v>
      </c>
      <c r="C9" s="26">
        <f t="shared" si="0"/>
        <v>989519766</v>
      </c>
      <c r="D9" s="26">
        <f t="shared" si="0"/>
        <v>0</v>
      </c>
      <c r="E9" s="26">
        <f t="shared" si="0"/>
        <v>27728639259</v>
      </c>
      <c r="F9" s="26">
        <f t="shared" si="0"/>
        <v>13656068805</v>
      </c>
      <c r="G9" s="26">
        <f t="shared" si="0"/>
        <v>634051990</v>
      </c>
      <c r="H9" s="26">
        <f t="shared" si="0"/>
        <v>14072570454</v>
      </c>
      <c r="I9" s="19">
        <v>1</v>
      </c>
    </row>
    <row r="10" spans="1:9" hidden="1" x14ac:dyDescent="0.15">
      <c r="A10" s="25" t="s">
        <v>243</v>
      </c>
      <c r="B10" s="26">
        <v>24841936312</v>
      </c>
      <c r="C10" s="26">
        <v>487284666</v>
      </c>
      <c r="D10" s="26" t="s">
        <v>120</v>
      </c>
      <c r="E10" s="26">
        <v>25329220978</v>
      </c>
      <c r="F10" s="26">
        <v>13159147210</v>
      </c>
      <c r="G10" s="26">
        <v>502911927</v>
      </c>
      <c r="H10" s="26">
        <v>12170073768</v>
      </c>
    </row>
    <row r="11" spans="1:9" hidden="1" x14ac:dyDescent="0.15">
      <c r="A11" s="25" t="s">
        <v>265</v>
      </c>
      <c r="B11" s="26">
        <v>1897183181</v>
      </c>
      <c r="C11" s="26">
        <v>502235100</v>
      </c>
      <c r="D11" s="26" t="s">
        <v>120</v>
      </c>
      <c r="E11" s="26">
        <v>2399418281</v>
      </c>
      <c r="F11" s="26">
        <v>496921595</v>
      </c>
      <c r="G11" s="26">
        <v>131140063</v>
      </c>
      <c r="H11" s="26">
        <v>1902496686</v>
      </c>
    </row>
    <row r="12" spans="1:9" x14ac:dyDescent="0.15">
      <c r="A12" s="25" t="s">
        <v>228</v>
      </c>
      <c r="B12" s="26">
        <v>2529075743</v>
      </c>
      <c r="C12" s="26">
        <v>197445173</v>
      </c>
      <c r="D12" s="26">
        <v>3067000</v>
      </c>
      <c r="E12" s="26">
        <v>2723453916</v>
      </c>
      <c r="F12" s="26">
        <v>1220131669</v>
      </c>
      <c r="G12" s="26">
        <v>122792935</v>
      </c>
      <c r="H12" s="26">
        <v>1503322247</v>
      </c>
      <c r="I12" s="19">
        <v>1</v>
      </c>
    </row>
    <row r="13" spans="1:9" x14ac:dyDescent="0.15">
      <c r="A13" s="25" t="s">
        <v>264</v>
      </c>
      <c r="B13" s="26" t="s">
        <v>120</v>
      </c>
      <c r="C13" s="26" t="s">
        <v>120</v>
      </c>
      <c r="D13" s="26" t="s">
        <v>120</v>
      </c>
      <c r="E13" s="26" t="s">
        <v>120</v>
      </c>
      <c r="F13" s="26" t="s">
        <v>120</v>
      </c>
      <c r="G13" s="26" t="s">
        <v>120</v>
      </c>
      <c r="H13" s="26" t="s">
        <v>120</v>
      </c>
      <c r="I13" s="19">
        <v>1</v>
      </c>
    </row>
    <row r="14" spans="1:9" x14ac:dyDescent="0.15">
      <c r="A14" s="25" t="s">
        <v>263</v>
      </c>
      <c r="B14" s="26" t="s">
        <v>120</v>
      </c>
      <c r="C14" s="26" t="s">
        <v>120</v>
      </c>
      <c r="D14" s="26" t="s">
        <v>120</v>
      </c>
      <c r="E14" s="26" t="s">
        <v>120</v>
      </c>
      <c r="F14" s="26" t="s">
        <v>120</v>
      </c>
      <c r="G14" s="26" t="s">
        <v>120</v>
      </c>
      <c r="H14" s="26" t="s">
        <v>120</v>
      </c>
      <c r="I14" s="19">
        <v>1</v>
      </c>
    </row>
    <row r="15" spans="1:9" x14ac:dyDescent="0.15">
      <c r="A15" s="25" t="s">
        <v>262</v>
      </c>
      <c r="B15" s="26" t="s">
        <v>120</v>
      </c>
      <c r="C15" s="26" t="s">
        <v>120</v>
      </c>
      <c r="D15" s="26" t="s">
        <v>120</v>
      </c>
      <c r="E15" s="26" t="s">
        <v>120</v>
      </c>
      <c r="F15" s="26" t="s">
        <v>120</v>
      </c>
      <c r="G15" s="26" t="s">
        <v>120</v>
      </c>
      <c r="H15" s="26" t="s">
        <v>120</v>
      </c>
      <c r="I15" s="19">
        <v>1</v>
      </c>
    </row>
    <row r="16" spans="1:9" x14ac:dyDescent="0.15">
      <c r="A16" s="25" t="s">
        <v>261</v>
      </c>
      <c r="B16" s="26">
        <v>237046464</v>
      </c>
      <c r="C16" s="26">
        <v>267016392</v>
      </c>
      <c r="D16" s="26" t="s">
        <v>120</v>
      </c>
      <c r="E16" s="26">
        <v>504062856</v>
      </c>
      <c r="F16" s="26">
        <v>269055332</v>
      </c>
      <c r="G16" s="26">
        <v>54218524</v>
      </c>
      <c r="H16" s="26">
        <v>235007524</v>
      </c>
      <c r="I16" s="19">
        <v>1</v>
      </c>
    </row>
    <row r="17" spans="1:9" x14ac:dyDescent="0.15">
      <c r="A17" s="25" t="s">
        <v>260</v>
      </c>
      <c r="B17" s="26">
        <v>257477200</v>
      </c>
      <c r="C17" s="26">
        <v>21766320</v>
      </c>
      <c r="D17" s="26">
        <v>251833120</v>
      </c>
      <c r="E17" s="26">
        <v>27410400</v>
      </c>
      <c r="F17" s="26" t="s">
        <v>120</v>
      </c>
      <c r="G17" s="26" t="s">
        <v>120</v>
      </c>
      <c r="H17" s="26">
        <v>27410400</v>
      </c>
      <c r="I17" s="19">
        <v>1</v>
      </c>
    </row>
    <row r="18" spans="1:9" x14ac:dyDescent="0.15">
      <c r="A18" s="25" t="s">
        <v>259</v>
      </c>
      <c r="B18" s="26">
        <v>102592039476</v>
      </c>
      <c r="C18" s="26">
        <v>1114186873</v>
      </c>
      <c r="D18" s="26">
        <v>74822664</v>
      </c>
      <c r="E18" s="26">
        <v>103631403685</v>
      </c>
      <c r="F18" s="26">
        <v>45259417942</v>
      </c>
      <c r="G18" s="26">
        <v>1651599034</v>
      </c>
      <c r="H18" s="26">
        <v>58371985743</v>
      </c>
      <c r="I18" s="19">
        <v>1</v>
      </c>
    </row>
    <row r="19" spans="1:9" x14ac:dyDescent="0.15">
      <c r="A19" s="25" t="s">
        <v>258</v>
      </c>
      <c r="B19" s="26">
        <f t="shared" ref="B19:H19" si="1">SUM(B20:B33)</f>
        <v>19966918525</v>
      </c>
      <c r="C19" s="26">
        <f t="shared" si="1"/>
        <v>489611336</v>
      </c>
      <c r="D19" s="26">
        <f t="shared" si="1"/>
        <v>0</v>
      </c>
      <c r="E19" s="26">
        <f t="shared" si="1"/>
        <v>20456529861</v>
      </c>
      <c r="F19" s="26">
        <f t="shared" si="1"/>
        <v>0</v>
      </c>
      <c r="G19" s="26">
        <f t="shared" si="1"/>
        <v>0</v>
      </c>
      <c r="H19" s="26">
        <f t="shared" si="1"/>
        <v>20456529861</v>
      </c>
      <c r="I19" s="19">
        <v>1</v>
      </c>
    </row>
    <row r="20" spans="1:9" hidden="1" x14ac:dyDescent="0.15">
      <c r="A20" s="25" t="s">
        <v>257</v>
      </c>
      <c r="B20" s="26" t="s">
        <v>120</v>
      </c>
      <c r="C20" s="26" t="s">
        <v>120</v>
      </c>
      <c r="D20" s="26" t="s">
        <v>120</v>
      </c>
      <c r="E20" s="26" t="s">
        <v>120</v>
      </c>
      <c r="F20" s="26" t="s">
        <v>120</v>
      </c>
      <c r="G20" s="26" t="s">
        <v>120</v>
      </c>
      <c r="H20" s="26" t="s">
        <v>120</v>
      </c>
    </row>
    <row r="21" spans="1:9" hidden="1" x14ac:dyDescent="0.15">
      <c r="A21" s="25" t="s">
        <v>256</v>
      </c>
      <c r="B21" s="26">
        <v>16531862230</v>
      </c>
      <c r="C21" s="26">
        <v>311924134</v>
      </c>
      <c r="D21" s="26" t="s">
        <v>120</v>
      </c>
      <c r="E21" s="26">
        <v>16843786364</v>
      </c>
      <c r="F21" s="26" t="s">
        <v>120</v>
      </c>
      <c r="G21" s="26" t="s">
        <v>120</v>
      </c>
      <c r="H21" s="26">
        <v>16843786364</v>
      </c>
    </row>
    <row r="22" spans="1:9" hidden="1" x14ac:dyDescent="0.15">
      <c r="A22" s="25" t="s">
        <v>255</v>
      </c>
      <c r="B22" s="26" t="s">
        <v>120</v>
      </c>
      <c r="C22" s="26" t="s">
        <v>120</v>
      </c>
      <c r="D22" s="26" t="s">
        <v>120</v>
      </c>
      <c r="E22" s="26" t="s">
        <v>120</v>
      </c>
      <c r="F22" s="26" t="s">
        <v>120</v>
      </c>
      <c r="G22" s="26" t="s">
        <v>120</v>
      </c>
      <c r="H22" s="26" t="s">
        <v>120</v>
      </c>
    </row>
    <row r="23" spans="1:9" hidden="1" x14ac:dyDescent="0.15">
      <c r="A23" s="25" t="s">
        <v>254</v>
      </c>
      <c r="B23" s="26" t="s">
        <v>120</v>
      </c>
      <c r="C23" s="26" t="s">
        <v>120</v>
      </c>
      <c r="D23" s="26" t="s">
        <v>120</v>
      </c>
      <c r="E23" s="26" t="s">
        <v>120</v>
      </c>
      <c r="F23" s="26" t="s">
        <v>120</v>
      </c>
      <c r="G23" s="26" t="s">
        <v>120</v>
      </c>
      <c r="H23" s="26" t="s">
        <v>120</v>
      </c>
    </row>
    <row r="24" spans="1:9" hidden="1" x14ac:dyDescent="0.15">
      <c r="A24" s="25" t="s">
        <v>253</v>
      </c>
      <c r="B24" s="26" t="s">
        <v>120</v>
      </c>
      <c r="C24" s="26" t="s">
        <v>120</v>
      </c>
      <c r="D24" s="26" t="s">
        <v>120</v>
      </c>
      <c r="E24" s="26" t="s">
        <v>120</v>
      </c>
      <c r="F24" s="26" t="s">
        <v>120</v>
      </c>
      <c r="G24" s="26" t="s">
        <v>120</v>
      </c>
      <c r="H24" s="26" t="s">
        <v>120</v>
      </c>
    </row>
    <row r="25" spans="1:9" hidden="1" x14ac:dyDescent="0.15">
      <c r="A25" s="25" t="s">
        <v>252</v>
      </c>
      <c r="B25" s="26" t="s">
        <v>120</v>
      </c>
      <c r="C25" s="26" t="s">
        <v>120</v>
      </c>
      <c r="D25" s="26" t="s">
        <v>120</v>
      </c>
      <c r="E25" s="26" t="s">
        <v>120</v>
      </c>
      <c r="F25" s="26" t="s">
        <v>120</v>
      </c>
      <c r="G25" s="26" t="s">
        <v>120</v>
      </c>
      <c r="H25" s="26" t="s">
        <v>120</v>
      </c>
    </row>
    <row r="26" spans="1:9" hidden="1" x14ac:dyDescent="0.15">
      <c r="A26" s="25" t="s">
        <v>251</v>
      </c>
      <c r="B26" s="26">
        <v>3356406798</v>
      </c>
      <c r="C26" s="26">
        <v>176264960</v>
      </c>
      <c r="D26" s="26" t="s">
        <v>120</v>
      </c>
      <c r="E26" s="26">
        <v>3532671758</v>
      </c>
      <c r="F26" s="26" t="s">
        <v>120</v>
      </c>
      <c r="G26" s="26" t="s">
        <v>120</v>
      </c>
      <c r="H26" s="26">
        <v>3532671758</v>
      </c>
    </row>
    <row r="27" spans="1:9" hidden="1" x14ac:dyDescent="0.15">
      <c r="A27" s="25" t="s">
        <v>250</v>
      </c>
      <c r="B27" s="26" t="s">
        <v>120</v>
      </c>
      <c r="C27" s="26" t="s">
        <v>120</v>
      </c>
      <c r="D27" s="26" t="s">
        <v>120</v>
      </c>
      <c r="E27" s="26" t="s">
        <v>120</v>
      </c>
      <c r="F27" s="26" t="s">
        <v>120</v>
      </c>
      <c r="G27" s="26" t="s">
        <v>120</v>
      </c>
      <c r="H27" s="26" t="s">
        <v>120</v>
      </c>
    </row>
    <row r="28" spans="1:9" hidden="1" x14ac:dyDescent="0.15">
      <c r="A28" s="25" t="s">
        <v>249</v>
      </c>
      <c r="B28" s="26">
        <v>9535691</v>
      </c>
      <c r="C28" s="26" t="s">
        <v>120</v>
      </c>
      <c r="D28" s="26" t="s">
        <v>120</v>
      </c>
      <c r="E28" s="26">
        <v>9535691</v>
      </c>
      <c r="F28" s="26" t="s">
        <v>120</v>
      </c>
      <c r="G28" s="26" t="s">
        <v>120</v>
      </c>
      <c r="H28" s="26">
        <v>9535691</v>
      </c>
    </row>
    <row r="29" spans="1:9" hidden="1" x14ac:dyDescent="0.15">
      <c r="A29" s="25" t="s">
        <v>248</v>
      </c>
      <c r="B29" s="26" t="s">
        <v>120</v>
      </c>
      <c r="C29" s="26" t="s">
        <v>120</v>
      </c>
      <c r="D29" s="26" t="s">
        <v>120</v>
      </c>
      <c r="E29" s="26" t="s">
        <v>120</v>
      </c>
      <c r="F29" s="26" t="s">
        <v>120</v>
      </c>
      <c r="G29" s="26" t="s">
        <v>120</v>
      </c>
      <c r="H29" s="26" t="s">
        <v>120</v>
      </c>
    </row>
    <row r="30" spans="1:9" hidden="1" x14ac:dyDescent="0.15">
      <c r="A30" s="25" t="s">
        <v>247</v>
      </c>
      <c r="B30" s="26" t="s">
        <v>120</v>
      </c>
      <c r="C30" s="26" t="s">
        <v>120</v>
      </c>
      <c r="D30" s="26" t="s">
        <v>120</v>
      </c>
      <c r="E30" s="26" t="s">
        <v>120</v>
      </c>
      <c r="F30" s="26" t="s">
        <v>120</v>
      </c>
      <c r="G30" s="26" t="s">
        <v>120</v>
      </c>
      <c r="H30" s="26" t="s">
        <v>120</v>
      </c>
    </row>
    <row r="31" spans="1:9" hidden="1" x14ac:dyDescent="0.15">
      <c r="A31" s="25" t="s">
        <v>246</v>
      </c>
      <c r="B31" s="26" t="s">
        <v>120</v>
      </c>
      <c r="C31" s="26" t="s">
        <v>120</v>
      </c>
      <c r="D31" s="26" t="s">
        <v>120</v>
      </c>
      <c r="E31" s="26" t="s">
        <v>120</v>
      </c>
      <c r="F31" s="26" t="s">
        <v>120</v>
      </c>
      <c r="G31" s="26" t="s">
        <v>120</v>
      </c>
      <c r="H31" s="26" t="s">
        <v>120</v>
      </c>
    </row>
    <row r="32" spans="1:9" hidden="1" x14ac:dyDescent="0.15">
      <c r="A32" s="25" t="s">
        <v>245</v>
      </c>
      <c r="B32" s="26" t="s">
        <v>120</v>
      </c>
      <c r="C32" s="26" t="s">
        <v>120</v>
      </c>
      <c r="D32" s="26" t="s">
        <v>120</v>
      </c>
      <c r="E32" s="26" t="s">
        <v>120</v>
      </c>
      <c r="F32" s="26" t="s">
        <v>120</v>
      </c>
      <c r="G32" s="26" t="s">
        <v>120</v>
      </c>
      <c r="H32" s="26" t="s">
        <v>120</v>
      </c>
    </row>
    <row r="33" spans="1:9" hidden="1" x14ac:dyDescent="0.15">
      <c r="A33" s="25" t="s">
        <v>244</v>
      </c>
      <c r="B33" s="26">
        <v>69113806</v>
      </c>
      <c r="C33" s="26">
        <v>1422242</v>
      </c>
      <c r="D33" s="26" t="s">
        <v>120</v>
      </c>
      <c r="E33" s="26">
        <v>70536048</v>
      </c>
      <c r="F33" s="26" t="s">
        <v>120</v>
      </c>
      <c r="G33" s="26" t="s">
        <v>120</v>
      </c>
      <c r="H33" s="26">
        <v>70536048</v>
      </c>
    </row>
    <row r="34" spans="1:9" x14ac:dyDescent="0.15">
      <c r="A34" s="25" t="s">
        <v>243</v>
      </c>
      <c r="B34" s="26">
        <f t="shared" ref="B34:H34" si="2">SUM(B35:B48)</f>
        <v>96252058</v>
      </c>
      <c r="C34" s="26">
        <f t="shared" si="2"/>
        <v>35522090</v>
      </c>
      <c r="D34" s="26">
        <f t="shared" si="2"/>
        <v>0</v>
      </c>
      <c r="E34" s="26">
        <f t="shared" si="2"/>
        <v>131774148</v>
      </c>
      <c r="F34" s="26">
        <f t="shared" si="2"/>
        <v>42850498</v>
      </c>
      <c r="G34" s="26">
        <f t="shared" si="2"/>
        <v>2180140</v>
      </c>
      <c r="H34" s="26">
        <f t="shared" si="2"/>
        <v>88923650</v>
      </c>
      <c r="I34" s="19">
        <v>1</v>
      </c>
    </row>
    <row r="35" spans="1:9" hidden="1" x14ac:dyDescent="0.15">
      <c r="A35" s="25" t="s">
        <v>242</v>
      </c>
      <c r="B35" s="26" t="s">
        <v>120</v>
      </c>
      <c r="C35" s="26" t="s">
        <v>120</v>
      </c>
      <c r="D35" s="26" t="s">
        <v>120</v>
      </c>
      <c r="E35" s="26" t="s">
        <v>120</v>
      </c>
      <c r="F35" s="26" t="s">
        <v>120</v>
      </c>
      <c r="G35" s="26" t="s">
        <v>120</v>
      </c>
      <c r="H35" s="26" t="s">
        <v>120</v>
      </c>
    </row>
    <row r="36" spans="1:9" hidden="1" x14ac:dyDescent="0.15">
      <c r="A36" s="25" t="s">
        <v>241</v>
      </c>
      <c r="B36" s="26" t="s">
        <v>120</v>
      </c>
      <c r="C36" s="26" t="s">
        <v>120</v>
      </c>
      <c r="D36" s="26" t="s">
        <v>120</v>
      </c>
      <c r="E36" s="26" t="s">
        <v>120</v>
      </c>
      <c r="F36" s="26" t="s">
        <v>120</v>
      </c>
      <c r="G36" s="26" t="s">
        <v>120</v>
      </c>
      <c r="H36" s="26" t="s">
        <v>120</v>
      </c>
    </row>
    <row r="37" spans="1:9" hidden="1" x14ac:dyDescent="0.15">
      <c r="A37" s="25" t="s">
        <v>240</v>
      </c>
      <c r="B37" s="26" t="s">
        <v>120</v>
      </c>
      <c r="C37" s="26" t="s">
        <v>120</v>
      </c>
      <c r="D37" s="26" t="s">
        <v>120</v>
      </c>
      <c r="E37" s="26" t="s">
        <v>120</v>
      </c>
      <c r="F37" s="26" t="s">
        <v>120</v>
      </c>
      <c r="G37" s="26" t="s">
        <v>120</v>
      </c>
      <c r="H37" s="26" t="s">
        <v>120</v>
      </c>
    </row>
    <row r="38" spans="1:9" hidden="1" x14ac:dyDescent="0.15">
      <c r="A38" s="25" t="s">
        <v>239</v>
      </c>
      <c r="B38" s="26" t="s">
        <v>120</v>
      </c>
      <c r="C38" s="26" t="s">
        <v>120</v>
      </c>
      <c r="D38" s="26" t="s">
        <v>120</v>
      </c>
      <c r="E38" s="26" t="s">
        <v>120</v>
      </c>
      <c r="F38" s="26" t="s">
        <v>120</v>
      </c>
      <c r="G38" s="26" t="s">
        <v>120</v>
      </c>
      <c r="H38" s="26" t="s">
        <v>120</v>
      </c>
    </row>
    <row r="39" spans="1:9" hidden="1" x14ac:dyDescent="0.15">
      <c r="A39" s="25" t="s">
        <v>238</v>
      </c>
      <c r="B39" s="26" t="s">
        <v>120</v>
      </c>
      <c r="C39" s="26" t="s">
        <v>120</v>
      </c>
      <c r="D39" s="26" t="s">
        <v>120</v>
      </c>
      <c r="E39" s="26" t="s">
        <v>120</v>
      </c>
      <c r="F39" s="26" t="s">
        <v>120</v>
      </c>
      <c r="G39" s="26" t="s">
        <v>120</v>
      </c>
      <c r="H39" s="26" t="s">
        <v>120</v>
      </c>
    </row>
    <row r="40" spans="1:9" hidden="1" x14ac:dyDescent="0.15">
      <c r="A40" s="25" t="s">
        <v>237</v>
      </c>
      <c r="B40" s="26" t="s">
        <v>120</v>
      </c>
      <c r="C40" s="26" t="s">
        <v>120</v>
      </c>
      <c r="D40" s="26" t="s">
        <v>120</v>
      </c>
      <c r="E40" s="26" t="s">
        <v>120</v>
      </c>
      <c r="F40" s="26" t="s">
        <v>120</v>
      </c>
      <c r="G40" s="26" t="s">
        <v>120</v>
      </c>
      <c r="H40" s="26" t="s">
        <v>120</v>
      </c>
    </row>
    <row r="41" spans="1:9" hidden="1" x14ac:dyDescent="0.15">
      <c r="A41" s="25" t="s">
        <v>236</v>
      </c>
      <c r="B41" s="26">
        <v>96252058</v>
      </c>
      <c r="C41" s="26">
        <v>35522090</v>
      </c>
      <c r="D41" s="26" t="s">
        <v>120</v>
      </c>
      <c r="E41" s="26">
        <v>131774148</v>
      </c>
      <c r="F41" s="26">
        <v>42850498</v>
      </c>
      <c r="G41" s="26">
        <v>2180140</v>
      </c>
      <c r="H41" s="26">
        <v>88923650</v>
      </c>
    </row>
    <row r="42" spans="1:9" hidden="1" x14ac:dyDescent="0.15">
      <c r="A42" s="25" t="s">
        <v>235</v>
      </c>
      <c r="B42" s="26" t="s">
        <v>120</v>
      </c>
      <c r="C42" s="26" t="s">
        <v>120</v>
      </c>
      <c r="D42" s="26" t="s">
        <v>120</v>
      </c>
      <c r="E42" s="26" t="s">
        <v>120</v>
      </c>
      <c r="F42" s="26" t="s">
        <v>120</v>
      </c>
      <c r="G42" s="26" t="s">
        <v>120</v>
      </c>
      <c r="H42" s="26" t="s">
        <v>120</v>
      </c>
    </row>
    <row r="43" spans="1:9" hidden="1" x14ac:dyDescent="0.15">
      <c r="A43" s="25" t="s">
        <v>234</v>
      </c>
      <c r="B43" s="26" t="s">
        <v>120</v>
      </c>
      <c r="C43" s="26" t="s">
        <v>120</v>
      </c>
      <c r="D43" s="26" t="s">
        <v>120</v>
      </c>
      <c r="E43" s="26" t="s">
        <v>120</v>
      </c>
      <c r="F43" s="26" t="s">
        <v>120</v>
      </c>
      <c r="G43" s="26" t="s">
        <v>120</v>
      </c>
      <c r="H43" s="26" t="s">
        <v>120</v>
      </c>
    </row>
    <row r="44" spans="1:9" hidden="1" x14ac:dyDescent="0.15">
      <c r="A44" s="25" t="s">
        <v>233</v>
      </c>
      <c r="B44" s="26" t="s">
        <v>120</v>
      </c>
      <c r="C44" s="26" t="s">
        <v>120</v>
      </c>
      <c r="D44" s="26" t="s">
        <v>120</v>
      </c>
      <c r="E44" s="26" t="s">
        <v>120</v>
      </c>
      <c r="F44" s="26" t="s">
        <v>120</v>
      </c>
      <c r="G44" s="26" t="s">
        <v>120</v>
      </c>
      <c r="H44" s="26" t="s">
        <v>120</v>
      </c>
    </row>
    <row r="45" spans="1:9" hidden="1" x14ac:dyDescent="0.15">
      <c r="A45" s="25" t="s">
        <v>232</v>
      </c>
      <c r="B45" s="26" t="s">
        <v>120</v>
      </c>
      <c r="C45" s="26" t="s">
        <v>120</v>
      </c>
      <c r="D45" s="26" t="s">
        <v>120</v>
      </c>
      <c r="E45" s="26" t="s">
        <v>120</v>
      </c>
      <c r="F45" s="26" t="s">
        <v>120</v>
      </c>
      <c r="G45" s="26" t="s">
        <v>120</v>
      </c>
      <c r="H45" s="26" t="s">
        <v>120</v>
      </c>
    </row>
    <row r="46" spans="1:9" hidden="1" x14ac:dyDescent="0.15">
      <c r="A46" s="25" t="s">
        <v>231</v>
      </c>
      <c r="B46" s="26" t="s">
        <v>120</v>
      </c>
      <c r="C46" s="26" t="s">
        <v>120</v>
      </c>
      <c r="D46" s="26" t="s">
        <v>120</v>
      </c>
      <c r="E46" s="26" t="s">
        <v>120</v>
      </c>
      <c r="F46" s="26" t="s">
        <v>120</v>
      </c>
      <c r="G46" s="26" t="s">
        <v>120</v>
      </c>
      <c r="H46" s="26" t="s">
        <v>120</v>
      </c>
    </row>
    <row r="47" spans="1:9" hidden="1" x14ac:dyDescent="0.15">
      <c r="A47" s="25" t="s">
        <v>230</v>
      </c>
      <c r="B47" s="26" t="s">
        <v>120</v>
      </c>
      <c r="C47" s="26" t="s">
        <v>120</v>
      </c>
      <c r="D47" s="26" t="s">
        <v>120</v>
      </c>
      <c r="E47" s="26" t="s">
        <v>120</v>
      </c>
      <c r="F47" s="26" t="s">
        <v>120</v>
      </c>
      <c r="G47" s="26" t="s">
        <v>120</v>
      </c>
      <c r="H47" s="26" t="s">
        <v>120</v>
      </c>
    </row>
    <row r="48" spans="1:9" hidden="1" x14ac:dyDescent="0.15">
      <c r="A48" s="25" t="s">
        <v>229</v>
      </c>
      <c r="B48" s="26" t="s">
        <v>120</v>
      </c>
      <c r="C48" s="26" t="s">
        <v>120</v>
      </c>
      <c r="D48" s="26" t="s">
        <v>120</v>
      </c>
      <c r="E48" s="26" t="s">
        <v>120</v>
      </c>
      <c r="F48" s="26" t="s">
        <v>120</v>
      </c>
      <c r="G48" s="26" t="s">
        <v>120</v>
      </c>
      <c r="H48" s="26" t="s">
        <v>120</v>
      </c>
    </row>
    <row r="49" spans="1:9" x14ac:dyDescent="0.15">
      <c r="A49" s="25" t="s">
        <v>228</v>
      </c>
      <c r="B49" s="26">
        <f t="shared" ref="B49:H49" si="3">SUM(B50:B63)</f>
        <v>82418784229</v>
      </c>
      <c r="C49" s="26">
        <f t="shared" si="3"/>
        <v>556599447</v>
      </c>
      <c r="D49" s="26">
        <f t="shared" si="3"/>
        <v>0</v>
      </c>
      <c r="E49" s="26">
        <f t="shared" si="3"/>
        <v>82975383676</v>
      </c>
      <c r="F49" s="26">
        <f t="shared" si="3"/>
        <v>45216567444</v>
      </c>
      <c r="G49" s="26">
        <f t="shared" si="3"/>
        <v>1649418894</v>
      </c>
      <c r="H49" s="26">
        <f t="shared" si="3"/>
        <v>37758816232</v>
      </c>
      <c r="I49" s="19">
        <v>1</v>
      </c>
    </row>
    <row r="50" spans="1:9" hidden="1" x14ac:dyDescent="0.15">
      <c r="A50" s="25" t="s">
        <v>227</v>
      </c>
      <c r="B50" s="26">
        <v>16290110240</v>
      </c>
      <c r="C50" s="26">
        <v>44325360</v>
      </c>
      <c r="D50" s="26" t="s">
        <v>120</v>
      </c>
      <c r="E50" s="26">
        <v>16334435600</v>
      </c>
      <c r="F50" s="26">
        <v>6289043262</v>
      </c>
      <c r="G50" s="26">
        <v>275885999</v>
      </c>
      <c r="H50" s="26">
        <v>10045392338</v>
      </c>
    </row>
    <row r="51" spans="1:9" hidden="1" x14ac:dyDescent="0.15">
      <c r="A51" s="25" t="s">
        <v>226</v>
      </c>
      <c r="B51" s="26">
        <v>63791897175</v>
      </c>
      <c r="C51" s="26">
        <v>377788122</v>
      </c>
      <c r="D51" s="26" t="s">
        <v>120</v>
      </c>
      <c r="E51" s="26">
        <v>64169685297</v>
      </c>
      <c r="F51" s="26">
        <v>37418566473</v>
      </c>
      <c r="G51" s="26">
        <v>1320436418</v>
      </c>
      <c r="H51" s="26">
        <v>26751118824</v>
      </c>
    </row>
    <row r="52" spans="1:9" hidden="1" x14ac:dyDescent="0.15">
      <c r="A52" s="25" t="s">
        <v>225</v>
      </c>
      <c r="B52" s="26">
        <v>7036200</v>
      </c>
      <c r="C52" s="26">
        <v>21659900</v>
      </c>
      <c r="D52" s="26" t="s">
        <v>120</v>
      </c>
      <c r="E52" s="26">
        <v>28696100</v>
      </c>
      <c r="F52" s="26">
        <v>351810</v>
      </c>
      <c r="G52" s="26">
        <v>175905</v>
      </c>
      <c r="H52" s="26">
        <v>28344290</v>
      </c>
    </row>
    <row r="53" spans="1:9" hidden="1" x14ac:dyDescent="0.15">
      <c r="A53" s="25" t="s">
        <v>224</v>
      </c>
      <c r="B53" s="26" t="s">
        <v>120</v>
      </c>
      <c r="C53" s="26" t="s">
        <v>120</v>
      </c>
      <c r="D53" s="26" t="s">
        <v>120</v>
      </c>
      <c r="E53" s="26" t="s">
        <v>120</v>
      </c>
      <c r="F53" s="26" t="s">
        <v>120</v>
      </c>
      <c r="G53" s="26" t="s">
        <v>120</v>
      </c>
      <c r="H53" s="26" t="s">
        <v>120</v>
      </c>
    </row>
    <row r="54" spans="1:9" hidden="1" x14ac:dyDescent="0.15">
      <c r="A54" s="25" t="s">
        <v>223</v>
      </c>
      <c r="B54" s="26" t="s">
        <v>120</v>
      </c>
      <c r="C54" s="26" t="s">
        <v>120</v>
      </c>
      <c r="D54" s="26" t="s">
        <v>120</v>
      </c>
      <c r="E54" s="26" t="s">
        <v>120</v>
      </c>
      <c r="F54" s="26" t="s">
        <v>120</v>
      </c>
      <c r="G54" s="26" t="s">
        <v>120</v>
      </c>
      <c r="H54" s="26" t="s">
        <v>120</v>
      </c>
    </row>
    <row r="55" spans="1:9" hidden="1" x14ac:dyDescent="0.15">
      <c r="A55" s="25" t="s">
        <v>222</v>
      </c>
      <c r="B55" s="26" t="s">
        <v>120</v>
      </c>
      <c r="C55" s="26" t="s">
        <v>120</v>
      </c>
      <c r="D55" s="26" t="s">
        <v>120</v>
      </c>
      <c r="E55" s="26" t="s">
        <v>120</v>
      </c>
      <c r="F55" s="26" t="s">
        <v>120</v>
      </c>
      <c r="G55" s="26" t="s">
        <v>120</v>
      </c>
      <c r="H55" s="26" t="s">
        <v>120</v>
      </c>
    </row>
    <row r="56" spans="1:9" hidden="1" x14ac:dyDescent="0.15">
      <c r="A56" s="25" t="s">
        <v>221</v>
      </c>
      <c r="B56" s="26">
        <v>387715510</v>
      </c>
      <c r="C56" s="26">
        <v>20164160</v>
      </c>
      <c r="D56" s="26" t="s">
        <v>120</v>
      </c>
      <c r="E56" s="26">
        <v>407879670</v>
      </c>
      <c r="F56" s="26">
        <v>218158920</v>
      </c>
      <c r="G56" s="26">
        <v>14611745</v>
      </c>
      <c r="H56" s="26">
        <v>189720750</v>
      </c>
    </row>
    <row r="57" spans="1:9" hidden="1" x14ac:dyDescent="0.15">
      <c r="A57" s="25" t="s">
        <v>220</v>
      </c>
      <c r="B57" s="26" t="s">
        <v>120</v>
      </c>
      <c r="C57" s="26" t="s">
        <v>120</v>
      </c>
      <c r="D57" s="26" t="s">
        <v>120</v>
      </c>
      <c r="E57" s="26" t="s">
        <v>120</v>
      </c>
      <c r="F57" s="26" t="s">
        <v>120</v>
      </c>
      <c r="G57" s="26" t="s">
        <v>120</v>
      </c>
      <c r="H57" s="26" t="s">
        <v>120</v>
      </c>
    </row>
    <row r="58" spans="1:9" hidden="1" x14ac:dyDescent="0.15">
      <c r="A58" s="25" t="s">
        <v>219</v>
      </c>
      <c r="B58" s="26">
        <v>480425400</v>
      </c>
      <c r="C58" s="26" t="s">
        <v>120</v>
      </c>
      <c r="D58" s="26" t="s">
        <v>120</v>
      </c>
      <c r="E58" s="26">
        <v>480425400</v>
      </c>
      <c r="F58" s="26">
        <v>439309230</v>
      </c>
      <c r="G58" s="26">
        <v>4096839</v>
      </c>
      <c r="H58" s="26">
        <v>41116170</v>
      </c>
    </row>
    <row r="59" spans="1:9" hidden="1" x14ac:dyDescent="0.15">
      <c r="A59" s="25" t="s">
        <v>218</v>
      </c>
      <c r="B59" s="26" t="s">
        <v>120</v>
      </c>
      <c r="C59" s="26" t="s">
        <v>120</v>
      </c>
      <c r="D59" s="26" t="s">
        <v>120</v>
      </c>
      <c r="E59" s="26" t="s">
        <v>120</v>
      </c>
      <c r="F59" s="26" t="s">
        <v>120</v>
      </c>
      <c r="G59" s="26" t="s">
        <v>120</v>
      </c>
      <c r="H59" s="26" t="s">
        <v>120</v>
      </c>
    </row>
    <row r="60" spans="1:9" hidden="1" x14ac:dyDescent="0.15">
      <c r="A60" s="25" t="s">
        <v>217</v>
      </c>
      <c r="B60" s="26" t="s">
        <v>120</v>
      </c>
      <c r="C60" s="26" t="s">
        <v>120</v>
      </c>
      <c r="D60" s="26" t="s">
        <v>120</v>
      </c>
      <c r="E60" s="26" t="s">
        <v>120</v>
      </c>
      <c r="F60" s="26" t="s">
        <v>120</v>
      </c>
      <c r="G60" s="26" t="s">
        <v>120</v>
      </c>
      <c r="H60" s="26" t="s">
        <v>120</v>
      </c>
    </row>
    <row r="61" spans="1:9" hidden="1" x14ac:dyDescent="0.15">
      <c r="A61" s="25" t="s">
        <v>216</v>
      </c>
      <c r="B61" s="26">
        <v>71451975</v>
      </c>
      <c r="C61" s="26" t="s">
        <v>120</v>
      </c>
      <c r="D61" s="26" t="s">
        <v>120</v>
      </c>
      <c r="E61" s="26">
        <v>71451975</v>
      </c>
      <c r="F61" s="26">
        <v>48090220</v>
      </c>
      <c r="G61" s="26">
        <v>2001952</v>
      </c>
      <c r="H61" s="26">
        <v>23361755</v>
      </c>
    </row>
    <row r="62" spans="1:9" hidden="1" x14ac:dyDescent="0.15">
      <c r="A62" s="25" t="s">
        <v>215</v>
      </c>
      <c r="B62" s="26">
        <v>499247788</v>
      </c>
      <c r="C62" s="26" t="s">
        <v>120</v>
      </c>
      <c r="D62" s="26" t="s">
        <v>120</v>
      </c>
      <c r="E62" s="26">
        <v>499247788</v>
      </c>
      <c r="F62" s="26">
        <v>362257665</v>
      </c>
      <c r="G62" s="26">
        <v>9984944</v>
      </c>
      <c r="H62" s="26">
        <v>136990123</v>
      </c>
    </row>
    <row r="63" spans="1:9" hidden="1" x14ac:dyDescent="0.15">
      <c r="A63" s="25" t="s">
        <v>214</v>
      </c>
      <c r="B63" s="26">
        <v>890899941</v>
      </c>
      <c r="C63" s="26">
        <v>92661905</v>
      </c>
      <c r="D63" s="26" t="s">
        <v>120</v>
      </c>
      <c r="E63" s="26">
        <v>983561846</v>
      </c>
      <c r="F63" s="26">
        <v>440789864</v>
      </c>
      <c r="G63" s="26">
        <v>22225092</v>
      </c>
      <c r="H63" s="26">
        <v>542771982</v>
      </c>
    </row>
    <row r="64" spans="1:9" x14ac:dyDescent="0.15">
      <c r="A64" s="25" t="s">
        <v>213</v>
      </c>
      <c r="B64" s="26" t="s">
        <v>120</v>
      </c>
      <c r="C64" s="26" t="s">
        <v>120</v>
      </c>
      <c r="D64" s="26" t="s">
        <v>120</v>
      </c>
      <c r="E64" s="26" t="s">
        <v>120</v>
      </c>
      <c r="F64" s="26" t="s">
        <v>120</v>
      </c>
      <c r="G64" s="26" t="s">
        <v>120</v>
      </c>
      <c r="H64" s="26" t="s">
        <v>120</v>
      </c>
      <c r="I64" s="19">
        <v>1</v>
      </c>
    </row>
    <row r="65" spans="1:9" x14ac:dyDescent="0.15">
      <c r="A65" s="25" t="s">
        <v>212</v>
      </c>
      <c r="B65" s="26">
        <v>110084664</v>
      </c>
      <c r="C65" s="26">
        <v>32454000</v>
      </c>
      <c r="D65" s="26">
        <v>74822664</v>
      </c>
      <c r="E65" s="26">
        <v>67716000</v>
      </c>
      <c r="F65" s="26" t="s">
        <v>120</v>
      </c>
      <c r="G65" s="26" t="s">
        <v>120</v>
      </c>
      <c r="H65" s="26">
        <v>67716000</v>
      </c>
      <c r="I65" s="19">
        <v>1</v>
      </c>
    </row>
    <row r="66" spans="1:9" x14ac:dyDescent="0.15">
      <c r="A66" s="25" t="s">
        <v>211</v>
      </c>
      <c r="B66" s="26">
        <v>1252598301</v>
      </c>
      <c r="C66" s="26">
        <v>120239537</v>
      </c>
      <c r="D66" s="26">
        <v>1506750</v>
      </c>
      <c r="E66" s="26">
        <v>1371331088</v>
      </c>
      <c r="F66" s="26">
        <v>821676098</v>
      </c>
      <c r="G66" s="26">
        <v>97815863</v>
      </c>
      <c r="H66" s="26">
        <v>549654990</v>
      </c>
      <c r="I66" s="19">
        <v>1</v>
      </c>
    </row>
    <row r="67" spans="1:9" hidden="1" x14ac:dyDescent="0.15">
      <c r="A67" s="25" t="s">
        <v>210</v>
      </c>
      <c r="B67" s="26" t="s">
        <v>120</v>
      </c>
      <c r="C67" s="26" t="s">
        <v>120</v>
      </c>
      <c r="D67" s="26" t="s">
        <v>120</v>
      </c>
      <c r="E67" s="26" t="s">
        <v>120</v>
      </c>
      <c r="F67" s="26" t="s">
        <v>120</v>
      </c>
      <c r="G67" s="26" t="s">
        <v>120</v>
      </c>
      <c r="H67" s="26" t="s">
        <v>120</v>
      </c>
    </row>
    <row r="68" spans="1:9" hidden="1" x14ac:dyDescent="0.15">
      <c r="A68" s="25" t="s">
        <v>209</v>
      </c>
      <c r="B68" s="26">
        <v>1185221345</v>
      </c>
      <c r="C68" s="26">
        <v>120239537</v>
      </c>
      <c r="D68" s="26">
        <v>1506750</v>
      </c>
      <c r="E68" s="26">
        <v>1303954132</v>
      </c>
      <c r="F68" s="26">
        <v>821676098</v>
      </c>
      <c r="G68" s="26">
        <v>97815863</v>
      </c>
      <c r="H68" s="26">
        <v>482278034</v>
      </c>
    </row>
    <row r="69" spans="1:9" hidden="1" x14ac:dyDescent="0.15">
      <c r="A69" s="25" t="s">
        <v>208</v>
      </c>
      <c r="B69" s="26">
        <v>67376956</v>
      </c>
      <c r="C69" s="26" t="s">
        <v>120</v>
      </c>
      <c r="D69" s="26" t="s">
        <v>120</v>
      </c>
      <c r="E69" s="26">
        <v>67376956</v>
      </c>
      <c r="F69" s="26" t="s">
        <v>120</v>
      </c>
      <c r="G69" s="26" t="s">
        <v>120</v>
      </c>
      <c r="H69" s="26">
        <v>67376956</v>
      </c>
    </row>
    <row r="70" spans="1:9" x14ac:dyDescent="0.15">
      <c r="A70" s="25" t="s">
        <v>28</v>
      </c>
      <c r="B70" s="26">
        <v>153240876740</v>
      </c>
      <c r="C70" s="26">
        <v>2823359179</v>
      </c>
      <c r="D70" s="26">
        <v>331229534</v>
      </c>
      <c r="E70" s="26">
        <v>155733006385</v>
      </c>
      <c r="F70" s="26">
        <v>61226349846</v>
      </c>
      <c r="G70" s="26">
        <v>2560478346</v>
      </c>
      <c r="H70" s="26">
        <v>94506656539</v>
      </c>
      <c r="I70" s="19">
        <v>1</v>
      </c>
    </row>
  </sheetData>
  <autoFilter ref="A5:I70">
    <filterColumn colId="8">
      <customFilters>
        <customFilter operator="notEqual" val=" "/>
      </customFilters>
    </filterColumn>
  </autoFilter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:E13"/>
    </sheetView>
  </sheetViews>
  <sheetFormatPr defaultColWidth="8.85546875" defaultRowHeight="11.25" x14ac:dyDescent="0.15"/>
  <cols>
    <col min="1" max="1" width="22.85546875" style="7" customWidth="1"/>
    <col min="2" max="10" width="12.85546875" style="7" customWidth="1"/>
    <col min="11" max="16384" width="8.85546875" style="7"/>
  </cols>
  <sheetData>
    <row r="1" spans="1:10" ht="21" x14ac:dyDescent="0.15">
      <c r="A1" s="61" t="s">
        <v>149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3.5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4" t="s">
        <v>2</v>
      </c>
    </row>
    <row r="3" spans="1:10" ht="13.5" x14ac:dyDescent="0.15">
      <c r="A3" s="2" t="s">
        <v>3</v>
      </c>
      <c r="B3" s="2"/>
      <c r="C3" s="2"/>
      <c r="D3" s="2"/>
      <c r="E3" s="2"/>
      <c r="F3" s="2"/>
      <c r="G3" s="2"/>
      <c r="H3" s="2"/>
      <c r="I3" s="2"/>
      <c r="J3" s="4" t="s">
        <v>4</v>
      </c>
    </row>
    <row r="4" spans="1:10" ht="22.5" customHeight="1" x14ac:dyDescent="0.15">
      <c r="A4" s="8" t="s">
        <v>148</v>
      </c>
      <c r="B4" s="16" t="s">
        <v>147</v>
      </c>
      <c r="C4" s="17" t="s">
        <v>146</v>
      </c>
      <c r="D4" s="17" t="s">
        <v>145</v>
      </c>
      <c r="E4" s="17" t="s">
        <v>144</v>
      </c>
      <c r="F4" s="17" t="s">
        <v>143</v>
      </c>
      <c r="G4" s="17" t="s">
        <v>142</v>
      </c>
      <c r="H4" s="17" t="s">
        <v>141</v>
      </c>
      <c r="I4" s="17" t="s">
        <v>140</v>
      </c>
      <c r="J4" s="16" t="s">
        <v>139</v>
      </c>
    </row>
    <row r="5" spans="1:10" ht="18" customHeight="1" x14ac:dyDescent="0.15">
      <c r="A5" s="13">
        <f>SUM(B5:J5)</f>
        <v>2899726326</v>
      </c>
      <c r="B5" s="12">
        <v>347715983</v>
      </c>
      <c r="C5" s="12">
        <v>333162465</v>
      </c>
      <c r="D5" s="12">
        <v>348285655</v>
      </c>
      <c r="E5" s="12">
        <v>343684706</v>
      </c>
      <c r="F5" s="12">
        <v>326674430</v>
      </c>
      <c r="G5" s="12">
        <f>293532236+245646541+197845248+164020776+134427717</f>
        <v>1035472518</v>
      </c>
      <c r="H5" s="3">
        <v>164730569</v>
      </c>
      <c r="I5" s="3"/>
      <c r="J5" s="3"/>
    </row>
    <row r="12" spans="1:10" x14ac:dyDescent="0.15">
      <c r="A12" s="45"/>
    </row>
  </sheetData>
  <mergeCells count="1">
    <mergeCell ref="A1:J1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4" sqref="E14"/>
    </sheetView>
  </sheetViews>
  <sheetFormatPr defaultColWidth="8.85546875" defaultRowHeight="11.25" x14ac:dyDescent="0.15"/>
  <cols>
    <col min="1" max="1" width="21.85546875" style="19" bestFit="1" customWidth="1"/>
    <col min="2" max="6" width="20.85546875" style="19" customWidth="1"/>
    <col min="7" max="16384" width="8.85546875" style="19"/>
  </cols>
  <sheetData>
    <row r="1" spans="1:6" ht="21" x14ac:dyDescent="0.2">
      <c r="A1" s="18" t="s">
        <v>64</v>
      </c>
    </row>
    <row r="2" spans="1:6" ht="13.5" x14ac:dyDescent="0.15">
      <c r="A2" s="20" t="s">
        <v>1</v>
      </c>
    </row>
    <row r="3" spans="1:6" ht="13.5" x14ac:dyDescent="0.15">
      <c r="A3" s="20" t="s">
        <v>30</v>
      </c>
    </row>
    <row r="4" spans="1:6" ht="13.5" x14ac:dyDescent="0.15">
      <c r="F4" s="22" t="s">
        <v>32</v>
      </c>
    </row>
    <row r="5" spans="1:6" ht="22.5" customHeight="1" x14ac:dyDescent="0.15">
      <c r="A5" s="62" t="s">
        <v>65</v>
      </c>
      <c r="B5" s="62" t="s">
        <v>66</v>
      </c>
      <c r="C5" s="62" t="s">
        <v>67</v>
      </c>
      <c r="D5" s="62" t="s">
        <v>68</v>
      </c>
      <c r="E5" s="62"/>
      <c r="F5" s="62" t="s">
        <v>69</v>
      </c>
    </row>
    <row r="6" spans="1:6" ht="22.5" customHeight="1" x14ac:dyDescent="0.15">
      <c r="A6" s="62"/>
      <c r="B6" s="62"/>
      <c r="C6" s="62"/>
      <c r="D6" s="23" t="s">
        <v>70</v>
      </c>
      <c r="E6" s="23" t="s">
        <v>12</v>
      </c>
      <c r="F6" s="62"/>
    </row>
    <row r="7" spans="1:6" ht="18" customHeight="1" x14ac:dyDescent="0.15">
      <c r="A7" s="25" t="s">
        <v>71</v>
      </c>
      <c r="B7" s="26">
        <v>10837753</v>
      </c>
      <c r="C7" s="26">
        <v>12393669</v>
      </c>
      <c r="D7" s="26">
        <v>10837753</v>
      </c>
      <c r="E7" s="26"/>
      <c r="F7" s="26">
        <f>B7-D7-E7+C7</f>
        <v>12393669</v>
      </c>
    </row>
    <row r="8" spans="1:6" ht="18" customHeight="1" x14ac:dyDescent="0.15">
      <c r="A8" s="25"/>
      <c r="B8" s="26"/>
      <c r="C8" s="26"/>
      <c r="D8" s="26"/>
      <c r="E8" s="26"/>
      <c r="F8" s="26"/>
    </row>
    <row r="9" spans="1:6" ht="18" customHeight="1" x14ac:dyDescent="0.15">
      <c r="A9" s="25" t="s">
        <v>72</v>
      </c>
      <c r="B9" s="26">
        <v>123284393</v>
      </c>
      <c r="C9" s="26">
        <v>132036761</v>
      </c>
      <c r="D9" s="26">
        <v>123284393</v>
      </c>
      <c r="E9" s="26"/>
      <c r="F9" s="26">
        <f>B9-D9-E9+C9</f>
        <v>132036761</v>
      </c>
    </row>
    <row r="10" spans="1:6" ht="18" customHeight="1" x14ac:dyDescent="0.15">
      <c r="A10" s="25"/>
      <c r="B10" s="26"/>
      <c r="C10" s="26"/>
      <c r="D10" s="26"/>
      <c r="E10" s="26"/>
      <c r="F10" s="26"/>
    </row>
    <row r="11" spans="1:6" ht="18" customHeight="1" x14ac:dyDescent="0.15">
      <c r="A11" s="25" t="s">
        <v>73</v>
      </c>
      <c r="B11" s="26">
        <v>1348469374</v>
      </c>
      <c r="C11" s="26">
        <v>55047832</v>
      </c>
      <c r="D11" s="26"/>
      <c r="E11" s="26">
        <v>125268812</v>
      </c>
      <c r="F11" s="26">
        <f>B11-D11-E11+C11</f>
        <v>1278248394</v>
      </c>
    </row>
    <row r="12" spans="1:6" ht="18" customHeight="1" x14ac:dyDescent="0.15">
      <c r="A12" s="25"/>
      <c r="B12" s="26"/>
      <c r="C12" s="26"/>
      <c r="D12" s="26"/>
      <c r="E12" s="26"/>
      <c r="F12" s="26"/>
    </row>
    <row r="13" spans="1:6" ht="18" customHeight="1" x14ac:dyDescent="0.15">
      <c r="A13" s="25"/>
      <c r="B13" s="26"/>
      <c r="C13" s="26"/>
      <c r="D13" s="26"/>
      <c r="E13" s="26"/>
      <c r="F13" s="26"/>
    </row>
    <row r="14" spans="1:6" ht="18" customHeight="1" x14ac:dyDescent="0.15">
      <c r="A14" s="25"/>
      <c r="B14" s="26"/>
      <c r="C14" s="26"/>
      <c r="D14" s="26"/>
      <c r="E14" s="26"/>
      <c r="F14" s="26"/>
    </row>
    <row r="15" spans="1:6" ht="18" customHeight="1" x14ac:dyDescent="0.15">
      <c r="A15" s="28" t="s">
        <v>28</v>
      </c>
      <c r="B15" s="28"/>
      <c r="C15" s="28"/>
      <c r="D15" s="28"/>
      <c r="E15" s="28"/>
      <c r="F15" s="28"/>
    </row>
  </sheetData>
  <mergeCells count="5">
    <mergeCell ref="A5:A6"/>
    <mergeCell ref="B5:B6"/>
    <mergeCell ref="C5:C6"/>
    <mergeCell ref="D5:E5"/>
    <mergeCell ref="F5:F6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25" sqref="F25"/>
    </sheetView>
  </sheetViews>
  <sheetFormatPr defaultColWidth="8.85546875" defaultRowHeight="11.25" x14ac:dyDescent="0.15"/>
  <cols>
    <col min="1" max="1" width="25.85546875" style="19" customWidth="1"/>
    <col min="2" max="2" width="38.140625" style="19" bestFit="1" customWidth="1"/>
    <col min="3" max="5" width="16.85546875" style="19" customWidth="1"/>
    <col min="6" max="6" width="15.42578125" style="19" customWidth="1"/>
    <col min="7" max="16384" width="8.85546875" style="19"/>
  </cols>
  <sheetData>
    <row r="1" spans="1:6" ht="21" x14ac:dyDescent="0.2">
      <c r="A1" s="18" t="s">
        <v>203</v>
      </c>
    </row>
    <row r="2" spans="1:6" ht="13.5" x14ac:dyDescent="0.15">
      <c r="A2" s="20" t="s">
        <v>1</v>
      </c>
    </row>
    <row r="3" spans="1:6" ht="13.5" x14ac:dyDescent="0.15">
      <c r="A3" s="20" t="s">
        <v>202</v>
      </c>
    </row>
    <row r="4" spans="1:6" ht="13.5" x14ac:dyDescent="0.15">
      <c r="E4" s="22" t="s">
        <v>32</v>
      </c>
    </row>
    <row r="5" spans="1:6" ht="22.5" customHeight="1" x14ac:dyDescent="0.15">
      <c r="A5" s="23" t="s">
        <v>65</v>
      </c>
      <c r="B5" s="23" t="s">
        <v>201</v>
      </c>
      <c r="C5" s="23" t="s">
        <v>200</v>
      </c>
      <c r="D5" s="23" t="s">
        <v>116</v>
      </c>
      <c r="E5" s="23" t="s">
        <v>199</v>
      </c>
    </row>
    <row r="6" spans="1:6" ht="18" customHeight="1" x14ac:dyDescent="0.15">
      <c r="A6" s="55" t="s">
        <v>198</v>
      </c>
      <c r="B6" s="25" t="s">
        <v>197</v>
      </c>
      <c r="C6" s="25"/>
      <c r="D6" s="26">
        <v>54212100</v>
      </c>
      <c r="E6" s="28" t="s">
        <v>195</v>
      </c>
    </row>
    <row r="7" spans="1:6" ht="18" customHeight="1" x14ac:dyDescent="0.15">
      <c r="A7" s="55"/>
      <c r="B7" s="25" t="s">
        <v>196</v>
      </c>
      <c r="C7" s="26"/>
      <c r="D7" s="26">
        <v>31918000</v>
      </c>
      <c r="E7" s="28" t="s">
        <v>195</v>
      </c>
    </row>
    <row r="8" spans="1:6" ht="18" customHeight="1" x14ac:dyDescent="0.15">
      <c r="A8" s="56"/>
      <c r="B8" s="25"/>
      <c r="C8" s="26"/>
      <c r="D8" s="26"/>
      <c r="E8" s="26"/>
    </row>
    <row r="9" spans="1:6" ht="18" customHeight="1" x14ac:dyDescent="0.15">
      <c r="A9" s="57"/>
      <c r="B9" s="28" t="s">
        <v>94</v>
      </c>
      <c r="C9" s="49"/>
      <c r="D9" s="26">
        <f>SUM(D6:D8)</f>
        <v>86130100</v>
      </c>
      <c r="E9" s="49"/>
      <c r="F9" s="51"/>
    </row>
    <row r="10" spans="1:6" ht="18" customHeight="1" x14ac:dyDescent="0.15">
      <c r="A10" s="58" t="s">
        <v>194</v>
      </c>
      <c r="B10" s="25" t="s">
        <v>193</v>
      </c>
      <c r="C10" s="28" t="s">
        <v>192</v>
      </c>
      <c r="D10" s="26">
        <v>51168000</v>
      </c>
      <c r="E10" s="28" t="s">
        <v>189</v>
      </c>
    </row>
    <row r="11" spans="1:6" ht="18" customHeight="1" x14ac:dyDescent="0.15">
      <c r="A11" s="59"/>
      <c r="B11" s="25" t="s">
        <v>191</v>
      </c>
      <c r="C11" s="28" t="s">
        <v>190</v>
      </c>
      <c r="D11" s="26">
        <v>124156330</v>
      </c>
      <c r="E11" s="28" t="s">
        <v>189</v>
      </c>
    </row>
    <row r="12" spans="1:6" ht="18" customHeight="1" x14ac:dyDescent="0.15">
      <c r="A12" s="59"/>
      <c r="B12" s="25" t="s">
        <v>188</v>
      </c>
      <c r="C12" s="28" t="s">
        <v>187</v>
      </c>
      <c r="D12" s="26">
        <v>29983000</v>
      </c>
      <c r="E12" s="28" t="s">
        <v>186</v>
      </c>
    </row>
    <row r="13" spans="1:6" ht="18" customHeight="1" x14ac:dyDescent="0.15">
      <c r="A13" s="59"/>
      <c r="B13" s="25" t="s">
        <v>185</v>
      </c>
      <c r="C13" s="28" t="s">
        <v>183</v>
      </c>
      <c r="D13" s="26">
        <v>35847000</v>
      </c>
      <c r="E13" s="28" t="s">
        <v>182</v>
      </c>
    </row>
    <row r="14" spans="1:6" ht="18" customHeight="1" x14ac:dyDescent="0.15">
      <c r="A14" s="59"/>
      <c r="B14" s="25" t="s">
        <v>184</v>
      </c>
      <c r="C14" s="28" t="s">
        <v>183</v>
      </c>
      <c r="D14" s="26">
        <v>55161000</v>
      </c>
      <c r="E14" s="28" t="s">
        <v>182</v>
      </c>
    </row>
    <row r="15" spans="1:6" ht="18" customHeight="1" x14ac:dyDescent="0.15">
      <c r="A15" s="59"/>
      <c r="B15" s="25" t="s">
        <v>181</v>
      </c>
      <c r="C15" s="28" t="s">
        <v>179</v>
      </c>
      <c r="D15" s="26">
        <v>84002200</v>
      </c>
      <c r="E15" s="28" t="s">
        <v>178</v>
      </c>
    </row>
    <row r="16" spans="1:6" ht="18" customHeight="1" x14ac:dyDescent="0.15">
      <c r="A16" s="59"/>
      <c r="B16" s="25" t="s">
        <v>180</v>
      </c>
      <c r="C16" s="28" t="s">
        <v>179</v>
      </c>
      <c r="D16" s="26">
        <v>84002200</v>
      </c>
      <c r="E16" s="28" t="s">
        <v>178</v>
      </c>
    </row>
    <row r="17" spans="1:5" ht="18" customHeight="1" x14ac:dyDescent="0.15">
      <c r="A17" s="59"/>
      <c r="B17" s="25" t="s">
        <v>177</v>
      </c>
      <c r="C17" s="28" t="s">
        <v>176</v>
      </c>
      <c r="D17" s="26">
        <v>522032713</v>
      </c>
      <c r="E17" s="28" t="s">
        <v>175</v>
      </c>
    </row>
    <row r="18" spans="1:5" ht="18" customHeight="1" x14ac:dyDescent="0.15">
      <c r="A18" s="59"/>
      <c r="B18" s="25" t="s">
        <v>174</v>
      </c>
      <c r="C18" s="28" t="s">
        <v>173</v>
      </c>
      <c r="D18" s="26">
        <v>37389700</v>
      </c>
      <c r="E18" s="28" t="s">
        <v>172</v>
      </c>
    </row>
    <row r="19" spans="1:5" ht="18" customHeight="1" x14ac:dyDescent="0.15">
      <c r="A19" s="59"/>
      <c r="B19" s="25" t="s">
        <v>171</v>
      </c>
      <c r="C19" s="28" t="s">
        <v>170</v>
      </c>
      <c r="D19" s="26">
        <v>350006317</v>
      </c>
      <c r="E19" s="26"/>
    </row>
    <row r="20" spans="1:5" ht="18" customHeight="1" x14ac:dyDescent="0.15">
      <c r="A20" s="59"/>
      <c r="B20" s="25"/>
      <c r="C20" s="25"/>
      <c r="D20" s="26"/>
      <c r="E20" s="26"/>
    </row>
    <row r="21" spans="1:5" ht="18" customHeight="1" x14ac:dyDescent="0.15">
      <c r="A21" s="60"/>
      <c r="B21" s="25"/>
      <c r="C21" s="25"/>
      <c r="D21" s="26">
        <v>0</v>
      </c>
      <c r="E21" s="26"/>
    </row>
    <row r="22" spans="1:5" ht="18" customHeight="1" x14ac:dyDescent="0.15">
      <c r="A22" s="50"/>
      <c r="B22" s="28" t="s">
        <v>94</v>
      </c>
      <c r="C22" s="49"/>
      <c r="D22" s="26">
        <f>SUM(D10:D21)</f>
        <v>1373748460</v>
      </c>
      <c r="E22" s="49"/>
    </row>
    <row r="23" spans="1:5" ht="18" customHeight="1" x14ac:dyDescent="0.15">
      <c r="A23" s="28" t="s">
        <v>28</v>
      </c>
      <c r="B23" s="49"/>
      <c r="C23" s="49"/>
      <c r="D23" s="26">
        <f>D9+D22</f>
        <v>1459878560</v>
      </c>
      <c r="E23" s="49"/>
    </row>
  </sheetData>
  <mergeCells count="2">
    <mergeCell ref="A6:A9"/>
    <mergeCell ref="A10:A21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40" sqref="D40"/>
    </sheetView>
  </sheetViews>
  <sheetFormatPr defaultColWidth="8.85546875" defaultRowHeight="11.25" x14ac:dyDescent="0.15"/>
  <cols>
    <col min="1" max="1" width="28.85546875" style="19" customWidth="1"/>
    <col min="2" max="3" width="24.85546875" style="19" customWidth="1"/>
    <col min="4" max="4" width="28.85546875" style="19" customWidth="1"/>
    <col min="5" max="5" width="24.85546875" style="19" customWidth="1"/>
    <col min="6" max="6" width="8.85546875" style="19"/>
    <col min="7" max="7" width="9.42578125" style="19" bestFit="1" customWidth="1"/>
    <col min="8" max="16384" width="8.85546875" style="19"/>
  </cols>
  <sheetData>
    <row r="1" spans="1:8" ht="21" x14ac:dyDescent="0.2">
      <c r="A1" s="18" t="s">
        <v>119</v>
      </c>
    </row>
    <row r="2" spans="1:8" ht="13.5" x14ac:dyDescent="0.15">
      <c r="A2" s="20" t="s">
        <v>1</v>
      </c>
    </row>
    <row r="3" spans="1:8" ht="13.5" x14ac:dyDescent="0.15">
      <c r="A3" s="20" t="s">
        <v>30</v>
      </c>
    </row>
    <row r="4" spans="1:8" ht="13.5" x14ac:dyDescent="0.15">
      <c r="E4" s="22" t="s">
        <v>32</v>
      </c>
    </row>
    <row r="5" spans="1:8" ht="22.5" customHeight="1" x14ac:dyDescent="0.15">
      <c r="A5" s="23" t="s">
        <v>118</v>
      </c>
      <c r="B5" s="23" t="s">
        <v>65</v>
      </c>
      <c r="C5" s="62" t="s">
        <v>117</v>
      </c>
      <c r="D5" s="62"/>
      <c r="E5" s="23" t="s">
        <v>116</v>
      </c>
    </row>
    <row r="6" spans="1:8" ht="18" customHeight="1" x14ac:dyDescent="0.15">
      <c r="A6" s="73" t="s">
        <v>115</v>
      </c>
      <c r="B6" s="73" t="s">
        <v>114</v>
      </c>
      <c r="C6" s="56" t="s">
        <v>113</v>
      </c>
      <c r="D6" s="69"/>
      <c r="E6" s="26">
        <f>10150526354+G6+H6</f>
        <v>10193851226</v>
      </c>
      <c r="G6" s="19">
        <v>-212944542</v>
      </c>
      <c r="H6" s="19">
        <v>256269414</v>
      </c>
    </row>
    <row r="7" spans="1:8" ht="18" customHeight="1" x14ac:dyDescent="0.15">
      <c r="A7" s="74"/>
      <c r="B7" s="74"/>
      <c r="C7" s="56" t="s">
        <v>112</v>
      </c>
      <c r="D7" s="69"/>
      <c r="E7" s="26">
        <v>114378000</v>
      </c>
    </row>
    <row r="8" spans="1:8" ht="18" customHeight="1" x14ac:dyDescent="0.15">
      <c r="A8" s="74"/>
      <c r="B8" s="74"/>
      <c r="C8" s="56" t="s">
        <v>111</v>
      </c>
      <c r="D8" s="69"/>
      <c r="E8" s="26">
        <v>15391000</v>
      </c>
    </row>
    <row r="9" spans="1:8" ht="18" customHeight="1" x14ac:dyDescent="0.15">
      <c r="A9" s="74"/>
      <c r="B9" s="74"/>
      <c r="C9" s="56" t="s">
        <v>110</v>
      </c>
      <c r="D9" s="69"/>
      <c r="E9" s="26">
        <v>29394000</v>
      </c>
    </row>
    <row r="10" spans="1:8" ht="18" customHeight="1" x14ac:dyDescent="0.15">
      <c r="A10" s="74"/>
      <c r="B10" s="74"/>
      <c r="C10" s="56" t="s">
        <v>109</v>
      </c>
      <c r="D10" s="69"/>
      <c r="E10" s="26">
        <v>29511000</v>
      </c>
    </row>
    <row r="11" spans="1:8" ht="18" customHeight="1" x14ac:dyDescent="0.15">
      <c r="A11" s="74"/>
      <c r="B11" s="74"/>
      <c r="C11" s="56" t="s">
        <v>108</v>
      </c>
      <c r="D11" s="69"/>
      <c r="E11" s="26">
        <v>859983000</v>
      </c>
    </row>
    <row r="12" spans="1:8" ht="18" customHeight="1" x14ac:dyDescent="0.15">
      <c r="A12" s="74"/>
      <c r="B12" s="74"/>
      <c r="C12" s="56" t="s">
        <v>107</v>
      </c>
      <c r="D12" s="69"/>
      <c r="E12" s="26">
        <v>38747240</v>
      </c>
    </row>
    <row r="13" spans="1:8" ht="18" customHeight="1" x14ac:dyDescent="0.15">
      <c r="A13" s="74"/>
      <c r="B13" s="74"/>
      <c r="C13" s="56" t="s">
        <v>106</v>
      </c>
      <c r="D13" s="69"/>
      <c r="E13" s="26">
        <v>44081000</v>
      </c>
    </row>
    <row r="14" spans="1:8" ht="18" customHeight="1" x14ac:dyDescent="0.15">
      <c r="A14" s="74"/>
      <c r="B14" s="74"/>
      <c r="C14" s="56" t="s">
        <v>105</v>
      </c>
      <c r="D14" s="69"/>
      <c r="E14" s="26">
        <v>42071000</v>
      </c>
    </row>
    <row r="15" spans="1:8" ht="18" customHeight="1" x14ac:dyDescent="0.15">
      <c r="A15" s="74"/>
      <c r="B15" s="74"/>
      <c r="C15" s="56" t="s">
        <v>104</v>
      </c>
      <c r="D15" s="69"/>
      <c r="E15" s="26">
        <v>15155000</v>
      </c>
    </row>
    <row r="16" spans="1:8" ht="18" customHeight="1" x14ac:dyDescent="0.15">
      <c r="A16" s="74"/>
      <c r="B16" s="74"/>
      <c r="C16" s="56" t="s">
        <v>103</v>
      </c>
      <c r="D16" s="69"/>
      <c r="E16" s="26">
        <v>10069000</v>
      </c>
    </row>
    <row r="17" spans="1:5" ht="18" customHeight="1" x14ac:dyDescent="0.15">
      <c r="A17" s="74"/>
      <c r="B17" s="74"/>
      <c r="C17" s="56" t="s">
        <v>102</v>
      </c>
      <c r="D17" s="69"/>
      <c r="E17" s="26">
        <v>208631677</v>
      </c>
    </row>
    <row r="18" spans="1:5" ht="18" customHeight="1" x14ac:dyDescent="0.15">
      <c r="A18" s="74"/>
      <c r="B18" s="74"/>
      <c r="C18" s="56" t="s">
        <v>101</v>
      </c>
      <c r="D18" s="69"/>
      <c r="E18" s="26">
        <v>6560000</v>
      </c>
    </row>
    <row r="19" spans="1:5" ht="18" customHeight="1" x14ac:dyDescent="0.15">
      <c r="A19" s="74"/>
      <c r="B19" s="74"/>
      <c r="C19" s="56" t="s">
        <v>100</v>
      </c>
      <c r="D19" s="69"/>
      <c r="E19" s="26">
        <v>30554558</v>
      </c>
    </row>
    <row r="20" spans="1:5" ht="18" customHeight="1" x14ac:dyDescent="0.15">
      <c r="A20" s="74"/>
      <c r="B20" s="74"/>
      <c r="C20" s="56"/>
      <c r="D20" s="69"/>
      <c r="E20" s="26"/>
    </row>
    <row r="21" spans="1:5" ht="18" customHeight="1" x14ac:dyDescent="0.15">
      <c r="A21" s="74"/>
      <c r="B21" s="75"/>
      <c r="C21" s="57" t="s">
        <v>93</v>
      </c>
      <c r="D21" s="69"/>
      <c r="E21" s="26">
        <f>SUM(E6:E20)</f>
        <v>11638377701</v>
      </c>
    </row>
    <row r="22" spans="1:5" ht="18" customHeight="1" x14ac:dyDescent="0.15">
      <c r="A22" s="74"/>
      <c r="B22" s="73" t="s">
        <v>99</v>
      </c>
      <c r="C22" s="70" t="s">
        <v>98</v>
      </c>
      <c r="D22" s="25" t="s">
        <v>96</v>
      </c>
      <c r="E22" s="34">
        <v>77648000</v>
      </c>
    </row>
    <row r="23" spans="1:5" ht="18" customHeight="1" x14ac:dyDescent="0.15">
      <c r="A23" s="74"/>
      <c r="B23" s="74"/>
      <c r="C23" s="71"/>
      <c r="D23" s="25" t="s">
        <v>95</v>
      </c>
      <c r="E23" s="34">
        <v>71639000</v>
      </c>
    </row>
    <row r="24" spans="1:5" ht="18" customHeight="1" x14ac:dyDescent="0.15">
      <c r="A24" s="74"/>
      <c r="B24" s="74"/>
      <c r="C24" s="71"/>
      <c r="D24" s="25"/>
      <c r="E24" s="26"/>
    </row>
    <row r="25" spans="1:5" ht="18" customHeight="1" x14ac:dyDescent="0.15">
      <c r="A25" s="74"/>
      <c r="B25" s="74"/>
      <c r="C25" s="71"/>
      <c r="D25" s="25"/>
      <c r="E25" s="26"/>
    </row>
    <row r="26" spans="1:5" ht="18" customHeight="1" x14ac:dyDescent="0.15">
      <c r="A26" s="74"/>
      <c r="B26" s="74"/>
      <c r="C26" s="72"/>
      <c r="D26" s="28" t="s">
        <v>94</v>
      </c>
      <c r="E26" s="26">
        <f>SUM(E22:E25)</f>
        <v>149287000</v>
      </c>
    </row>
    <row r="27" spans="1:5" ht="18" customHeight="1" x14ac:dyDescent="0.15">
      <c r="A27" s="74"/>
      <c r="B27" s="74"/>
      <c r="C27" s="70" t="s">
        <v>97</v>
      </c>
      <c r="D27" s="25" t="s">
        <v>96</v>
      </c>
      <c r="E27" s="26">
        <f>1367949467-E22</f>
        <v>1290301467</v>
      </c>
    </row>
    <row r="28" spans="1:5" ht="18" customHeight="1" x14ac:dyDescent="0.15">
      <c r="A28" s="74"/>
      <c r="B28" s="74"/>
      <c r="C28" s="71"/>
      <c r="D28" s="25" t="s">
        <v>95</v>
      </c>
      <c r="E28" s="26">
        <f>872568552-E23</f>
        <v>800929552</v>
      </c>
    </row>
    <row r="29" spans="1:5" ht="18" customHeight="1" x14ac:dyDescent="0.15">
      <c r="A29" s="74"/>
      <c r="B29" s="74"/>
      <c r="C29" s="71"/>
      <c r="D29" s="25"/>
      <c r="E29" s="26"/>
    </row>
    <row r="30" spans="1:5" ht="18" customHeight="1" x14ac:dyDescent="0.15">
      <c r="A30" s="74"/>
      <c r="B30" s="74"/>
      <c r="C30" s="71"/>
      <c r="D30" s="25"/>
      <c r="E30" s="26"/>
    </row>
    <row r="31" spans="1:5" ht="18" customHeight="1" x14ac:dyDescent="0.15">
      <c r="A31" s="74"/>
      <c r="B31" s="74"/>
      <c r="C31" s="72"/>
      <c r="D31" s="28" t="s">
        <v>94</v>
      </c>
      <c r="E31" s="26">
        <f>SUM(E27:E30)</f>
        <v>2091231019</v>
      </c>
    </row>
    <row r="32" spans="1:5" ht="18" customHeight="1" x14ac:dyDescent="0.15">
      <c r="A32" s="74"/>
      <c r="B32" s="75"/>
      <c r="C32" s="57" t="s">
        <v>93</v>
      </c>
      <c r="D32" s="69"/>
      <c r="E32" s="26">
        <f>E26+E31</f>
        <v>2240518019</v>
      </c>
    </row>
    <row r="33" spans="1:5" ht="18" customHeight="1" x14ac:dyDescent="0.15">
      <c r="A33" s="75"/>
      <c r="B33" s="57" t="s">
        <v>28</v>
      </c>
      <c r="C33" s="69"/>
      <c r="D33" s="69"/>
      <c r="E33" s="26">
        <f>E21+E32</f>
        <v>13878895720</v>
      </c>
    </row>
  </sheetData>
  <mergeCells count="24">
    <mergeCell ref="C5:D5"/>
    <mergeCell ref="C6:D6"/>
    <mergeCell ref="C16:D16"/>
    <mergeCell ref="C17:D17"/>
    <mergeCell ref="B22:B32"/>
    <mergeCell ref="B6:B21"/>
    <mergeCell ref="A6:A33"/>
    <mergeCell ref="C13:D13"/>
    <mergeCell ref="C11:D11"/>
    <mergeCell ref="C14:D14"/>
    <mergeCell ref="C7:D7"/>
    <mergeCell ref="C8:D8"/>
    <mergeCell ref="C9:D9"/>
    <mergeCell ref="C10:D10"/>
    <mergeCell ref="C20:D20"/>
    <mergeCell ref="C15:D15"/>
    <mergeCell ref="C12:D12"/>
    <mergeCell ref="C18:D18"/>
    <mergeCell ref="C19:D19"/>
    <mergeCell ref="C21:D21"/>
    <mergeCell ref="C22:C26"/>
    <mergeCell ref="C27:C31"/>
    <mergeCell ref="C32:D32"/>
    <mergeCell ref="B33:D33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D13" sqref="D13"/>
    </sheetView>
  </sheetViews>
  <sheetFormatPr defaultColWidth="8.85546875" defaultRowHeight="20.25" customHeight="1" x14ac:dyDescent="0.15"/>
  <cols>
    <col min="1" max="1" width="23.42578125" style="20" customWidth="1"/>
    <col min="2" max="6" width="20.85546875" style="20" customWidth="1"/>
    <col min="7" max="16384" width="8.85546875" style="20"/>
  </cols>
  <sheetData>
    <row r="1" spans="1:6" ht="20.25" customHeight="1" x14ac:dyDescent="0.15">
      <c r="A1" s="54" t="s">
        <v>126</v>
      </c>
      <c r="B1" s="64"/>
      <c r="C1" s="64"/>
      <c r="D1" s="64"/>
      <c r="E1" s="64"/>
      <c r="F1" s="64"/>
    </row>
    <row r="2" spans="1:6" ht="20.25" customHeight="1" x14ac:dyDescent="0.15">
      <c r="A2" s="44" t="s">
        <v>1</v>
      </c>
      <c r="B2" s="44"/>
      <c r="C2" s="44"/>
      <c r="D2" s="44"/>
      <c r="E2" s="44"/>
      <c r="F2" s="43" t="s">
        <v>30</v>
      </c>
    </row>
    <row r="3" spans="1:6" ht="20.25" customHeight="1" x14ac:dyDescent="0.15">
      <c r="A3" s="44" t="s">
        <v>3</v>
      </c>
      <c r="B3" s="44"/>
      <c r="C3" s="44"/>
      <c r="D3" s="44"/>
      <c r="E3" s="44"/>
      <c r="F3" s="43" t="s">
        <v>4</v>
      </c>
    </row>
    <row r="4" spans="1:6" ht="20.25" customHeight="1" x14ac:dyDescent="0.15">
      <c r="A4" s="65" t="s">
        <v>65</v>
      </c>
      <c r="B4" s="67" t="s">
        <v>116</v>
      </c>
      <c r="C4" s="67" t="s">
        <v>125</v>
      </c>
      <c r="D4" s="67"/>
      <c r="E4" s="67"/>
      <c r="F4" s="67"/>
    </row>
    <row r="5" spans="1:6" ht="20.25" customHeight="1" x14ac:dyDescent="0.15">
      <c r="A5" s="65"/>
      <c r="B5" s="67"/>
      <c r="C5" s="67" t="s">
        <v>99</v>
      </c>
      <c r="D5" s="67" t="s">
        <v>124</v>
      </c>
      <c r="E5" s="67" t="s">
        <v>114</v>
      </c>
      <c r="F5" s="67" t="s">
        <v>12</v>
      </c>
    </row>
    <row r="6" spans="1:6" ht="20.25" customHeight="1" thickBot="1" x14ac:dyDescent="0.2">
      <c r="A6" s="66"/>
      <c r="B6" s="68"/>
      <c r="C6" s="68"/>
      <c r="D6" s="68"/>
      <c r="E6" s="68"/>
      <c r="F6" s="68"/>
    </row>
    <row r="7" spans="1:6" ht="20.25" customHeight="1" thickTop="1" x14ac:dyDescent="0.15">
      <c r="A7" s="41" t="s">
        <v>123</v>
      </c>
      <c r="B7" s="40">
        <v>13488118239</v>
      </c>
      <c r="C7" s="40">
        <v>2091231019</v>
      </c>
      <c r="D7" s="40">
        <v>17026000</v>
      </c>
      <c r="E7" s="40">
        <v>8794804411</v>
      </c>
      <c r="F7" s="42">
        <v>2585056809</v>
      </c>
    </row>
    <row r="8" spans="1:6" ht="20.25" customHeight="1" x14ac:dyDescent="0.15">
      <c r="A8" s="41" t="s">
        <v>122</v>
      </c>
      <c r="B8" s="40">
        <v>2707423091</v>
      </c>
      <c r="C8" s="40">
        <v>149287000</v>
      </c>
      <c r="D8" s="40">
        <v>165974000</v>
      </c>
      <c r="E8" s="40">
        <v>1991257232</v>
      </c>
      <c r="F8" s="40">
        <v>400904859</v>
      </c>
    </row>
    <row r="9" spans="1:6" ht="20.25" customHeight="1" x14ac:dyDescent="0.15">
      <c r="A9" s="41" t="s">
        <v>121</v>
      </c>
      <c r="B9" s="40">
        <v>908355068</v>
      </c>
      <c r="C9" s="40"/>
      <c r="D9" s="40"/>
      <c r="E9" s="40">
        <v>747471792</v>
      </c>
      <c r="F9" s="40">
        <v>160883276</v>
      </c>
    </row>
    <row r="10" spans="1:6" ht="20.25" customHeight="1" thickBot="1" x14ac:dyDescent="0.2">
      <c r="A10" s="39" t="s">
        <v>12</v>
      </c>
      <c r="B10" s="38" t="s">
        <v>120</v>
      </c>
      <c r="C10" s="38" t="s">
        <v>120</v>
      </c>
      <c r="D10" s="38" t="s">
        <v>120</v>
      </c>
      <c r="E10" s="38" t="s">
        <v>120</v>
      </c>
      <c r="F10" s="38">
        <v>0</v>
      </c>
    </row>
    <row r="11" spans="1:6" ht="20.25" customHeight="1" thickTop="1" x14ac:dyDescent="0.15">
      <c r="A11" s="37" t="s">
        <v>28</v>
      </c>
      <c r="B11" s="35">
        <v>17103896398</v>
      </c>
      <c r="C11" s="36">
        <v>2240518019</v>
      </c>
      <c r="D11" s="36">
        <v>183000000</v>
      </c>
      <c r="E11" s="36">
        <v>11533533435</v>
      </c>
      <c r="F11" s="35">
        <v>3146844944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H12" sqref="H12"/>
    </sheetView>
  </sheetViews>
  <sheetFormatPr defaultColWidth="8.85546875" defaultRowHeight="11.25" x14ac:dyDescent="0.15"/>
  <cols>
    <col min="1" max="1" width="60.85546875" style="19" customWidth="1"/>
    <col min="2" max="2" width="40.85546875" style="19" customWidth="1"/>
    <col min="3" max="16384" width="8.85546875" style="19"/>
  </cols>
  <sheetData>
    <row r="1" spans="1:2" ht="21" x14ac:dyDescent="0.2">
      <c r="A1" s="18" t="s">
        <v>128</v>
      </c>
    </row>
    <row r="2" spans="1:2" ht="13.5" x14ac:dyDescent="0.15">
      <c r="A2" s="20" t="s">
        <v>1</v>
      </c>
    </row>
    <row r="3" spans="1:2" ht="13.5" x14ac:dyDescent="0.15">
      <c r="A3" s="20" t="s">
        <v>2</v>
      </c>
    </row>
    <row r="4" spans="1:2" ht="13.5" x14ac:dyDescent="0.15">
      <c r="B4" s="22" t="s">
        <v>32</v>
      </c>
    </row>
    <row r="5" spans="1:2" ht="22.5" customHeight="1" x14ac:dyDescent="0.15">
      <c r="A5" s="23" t="s">
        <v>5</v>
      </c>
      <c r="B5" s="23" t="s">
        <v>69</v>
      </c>
    </row>
    <row r="6" spans="1:2" ht="18" customHeight="1" x14ac:dyDescent="0.15">
      <c r="A6" s="25" t="s">
        <v>127</v>
      </c>
      <c r="B6" s="26">
        <v>852820835</v>
      </c>
    </row>
    <row r="7" spans="1:2" ht="18" customHeight="1" x14ac:dyDescent="0.15">
      <c r="A7" s="25"/>
      <c r="B7" s="26"/>
    </row>
    <row r="8" spans="1:2" ht="18" customHeight="1" x14ac:dyDescent="0.15">
      <c r="A8" s="25"/>
      <c r="B8" s="26"/>
    </row>
    <row r="9" spans="1:2" ht="18" customHeight="1" x14ac:dyDescent="0.15">
      <c r="A9" s="25"/>
      <c r="B9" s="26"/>
    </row>
    <row r="10" spans="1:2" ht="18" customHeight="1" x14ac:dyDescent="0.15">
      <c r="A10" s="25"/>
      <c r="B10" s="26"/>
    </row>
    <row r="11" spans="1:2" ht="18" customHeight="1" x14ac:dyDescent="0.15">
      <c r="A11" s="28" t="s">
        <v>28</v>
      </c>
      <c r="B11" s="26">
        <f>SUM(B6:B10)</f>
        <v>852820835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7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5" sqref="D75"/>
    </sheetView>
  </sheetViews>
  <sheetFormatPr defaultColWidth="8.85546875" defaultRowHeight="11.25" x14ac:dyDescent="0.15"/>
  <cols>
    <col min="1" max="1" width="30.85546875" style="19" customWidth="1"/>
    <col min="2" max="9" width="15.85546875" style="19" customWidth="1"/>
    <col min="10" max="10" width="2.28515625" style="19" bestFit="1" customWidth="1"/>
    <col min="11" max="11" width="15.85546875" style="19" customWidth="1"/>
    <col min="12" max="16384" width="8.85546875" style="19"/>
  </cols>
  <sheetData>
    <row r="1" spans="1:10" ht="21" x14ac:dyDescent="0.15">
      <c r="A1" s="54" t="s">
        <v>275</v>
      </c>
      <c r="B1" s="54"/>
      <c r="C1" s="54"/>
      <c r="D1" s="54"/>
      <c r="E1" s="54"/>
      <c r="F1" s="54"/>
      <c r="G1" s="54"/>
      <c r="H1" s="54"/>
      <c r="I1" s="54"/>
    </row>
    <row r="2" spans="1:10" ht="13.5" x14ac:dyDescent="0.15">
      <c r="A2" s="20" t="s">
        <v>1</v>
      </c>
      <c r="B2" s="20"/>
      <c r="C2" s="20"/>
      <c r="D2" s="20"/>
      <c r="E2" s="20"/>
      <c r="F2" s="20"/>
      <c r="G2" s="20"/>
      <c r="H2" s="20"/>
      <c r="I2" s="22" t="s">
        <v>2</v>
      </c>
    </row>
    <row r="3" spans="1:10" ht="13.5" x14ac:dyDescent="0.15">
      <c r="A3" s="20" t="s">
        <v>3</v>
      </c>
      <c r="B3" s="20"/>
      <c r="C3" s="20"/>
      <c r="D3" s="20"/>
      <c r="E3" s="20"/>
      <c r="F3" s="20"/>
      <c r="G3" s="20"/>
      <c r="H3" s="20"/>
      <c r="I3" s="20"/>
    </row>
    <row r="4" spans="1:10" ht="13.5" x14ac:dyDescent="0.15">
      <c r="A4" s="20"/>
      <c r="B4" s="20"/>
      <c r="C4" s="20"/>
      <c r="D4" s="20"/>
      <c r="E4" s="20"/>
      <c r="F4" s="20"/>
      <c r="G4" s="20"/>
      <c r="H4" s="20"/>
      <c r="I4" s="22" t="s">
        <v>4</v>
      </c>
    </row>
    <row r="5" spans="1:10" ht="22.5" x14ac:dyDescent="0.15">
      <c r="A5" s="52" t="s">
        <v>65</v>
      </c>
      <c r="B5" s="53" t="s">
        <v>274</v>
      </c>
      <c r="C5" s="52" t="s">
        <v>273</v>
      </c>
      <c r="D5" s="52" t="s">
        <v>272</v>
      </c>
      <c r="E5" s="52" t="s">
        <v>271</v>
      </c>
      <c r="F5" s="52" t="s">
        <v>270</v>
      </c>
      <c r="G5" s="52" t="s">
        <v>269</v>
      </c>
      <c r="H5" s="52" t="s">
        <v>268</v>
      </c>
      <c r="I5" s="52" t="s">
        <v>28</v>
      </c>
    </row>
    <row r="6" spans="1:10" x14ac:dyDescent="0.15">
      <c r="A6" s="25" t="s">
        <v>267</v>
      </c>
      <c r="B6" s="26">
        <v>1411658327</v>
      </c>
      <c r="C6" s="26">
        <v>19499084132</v>
      </c>
      <c r="D6" s="26">
        <v>3465118892</v>
      </c>
      <c r="E6" s="26">
        <v>7355184835</v>
      </c>
      <c r="F6" s="26">
        <v>58839165</v>
      </c>
      <c r="G6" s="26">
        <v>357781565</v>
      </c>
      <c r="H6" s="26">
        <v>3437348890</v>
      </c>
      <c r="I6" s="26">
        <v>35585015806</v>
      </c>
      <c r="J6" s="19">
        <v>1</v>
      </c>
    </row>
    <row r="7" spans="1:10" x14ac:dyDescent="0.15">
      <c r="A7" s="25" t="s">
        <v>258</v>
      </c>
      <c r="B7" s="26" t="s">
        <v>120</v>
      </c>
      <c r="C7" s="26">
        <v>13309805466</v>
      </c>
      <c r="D7" s="26">
        <v>1647792210</v>
      </c>
      <c r="E7" s="26">
        <v>3632201071</v>
      </c>
      <c r="F7" s="26">
        <v>12604164</v>
      </c>
      <c r="G7" s="26">
        <v>201232749</v>
      </c>
      <c r="H7" s="26">
        <v>943069521</v>
      </c>
      <c r="I7" s="26">
        <v>19746705181</v>
      </c>
      <c r="J7" s="19">
        <v>1</v>
      </c>
    </row>
    <row r="8" spans="1:10" x14ac:dyDescent="0.15">
      <c r="A8" s="25" t="s">
        <v>266</v>
      </c>
      <c r="B8" s="26" t="s">
        <v>120</v>
      </c>
      <c r="C8" s="26" t="s">
        <v>120</v>
      </c>
      <c r="D8" s="26" t="s">
        <v>120</v>
      </c>
      <c r="E8" s="26" t="s">
        <v>120</v>
      </c>
      <c r="F8" s="26" t="s">
        <v>120</v>
      </c>
      <c r="G8" s="26" t="s">
        <v>120</v>
      </c>
      <c r="H8" s="26" t="s">
        <v>120</v>
      </c>
      <c r="I8" s="26" t="s">
        <v>120</v>
      </c>
      <c r="J8" s="19">
        <v>1</v>
      </c>
    </row>
    <row r="9" spans="1:10" x14ac:dyDescent="0.15">
      <c r="A9" s="25" t="s">
        <v>243</v>
      </c>
      <c r="B9" s="26">
        <f t="shared" ref="B9:I9" si="0">SUM(B10:B11)</f>
        <v>1391652682</v>
      </c>
      <c r="C9" s="26">
        <f t="shared" si="0"/>
        <v>5576870164</v>
      </c>
      <c r="D9" s="26">
        <f t="shared" si="0"/>
        <v>1583178976</v>
      </c>
      <c r="E9" s="26">
        <f t="shared" si="0"/>
        <v>2987218930</v>
      </c>
      <c r="F9" s="26">
        <f t="shared" si="0"/>
        <v>40812861</v>
      </c>
      <c r="G9" s="26">
        <f t="shared" si="0"/>
        <v>141230277</v>
      </c>
      <c r="H9" s="26">
        <f t="shared" si="0"/>
        <v>2351606564</v>
      </c>
      <c r="I9" s="26">
        <f t="shared" si="0"/>
        <v>14072570454</v>
      </c>
      <c r="J9" s="19">
        <v>1</v>
      </c>
    </row>
    <row r="10" spans="1:10" hidden="1" x14ac:dyDescent="0.15">
      <c r="A10" s="25" t="s">
        <v>243</v>
      </c>
      <c r="B10" s="26">
        <v>1382905698</v>
      </c>
      <c r="C10" s="26">
        <v>4976842911</v>
      </c>
      <c r="D10" s="26">
        <v>1453675332</v>
      </c>
      <c r="E10" s="26">
        <v>2146350037</v>
      </c>
      <c r="F10" s="26">
        <v>40812861</v>
      </c>
      <c r="G10" s="26">
        <v>128226649</v>
      </c>
      <c r="H10" s="26">
        <v>2041260280</v>
      </c>
      <c r="I10" s="26">
        <v>12170073768</v>
      </c>
    </row>
    <row r="11" spans="1:10" hidden="1" x14ac:dyDescent="0.15">
      <c r="A11" s="25" t="s">
        <v>265</v>
      </c>
      <c r="B11" s="26">
        <v>8746984</v>
      </c>
      <c r="C11" s="26">
        <v>600027253</v>
      </c>
      <c r="D11" s="26">
        <v>129503644</v>
      </c>
      <c r="E11" s="26">
        <v>840868893</v>
      </c>
      <c r="F11" s="26" t="s">
        <v>120</v>
      </c>
      <c r="G11" s="26">
        <v>13003628</v>
      </c>
      <c r="H11" s="26">
        <v>310346284</v>
      </c>
      <c r="I11" s="26">
        <v>1902496686</v>
      </c>
    </row>
    <row r="12" spans="1:10" x14ac:dyDescent="0.15">
      <c r="A12" s="25" t="s">
        <v>228</v>
      </c>
      <c r="B12" s="26">
        <v>16117645</v>
      </c>
      <c r="C12" s="26">
        <v>425611417</v>
      </c>
      <c r="D12" s="26">
        <v>227954986</v>
      </c>
      <c r="E12" s="26">
        <v>735764834</v>
      </c>
      <c r="F12" s="26">
        <v>5422140</v>
      </c>
      <c r="G12" s="26">
        <v>15318539</v>
      </c>
      <c r="H12" s="26">
        <v>77132686</v>
      </c>
      <c r="I12" s="26">
        <v>1503322247</v>
      </c>
      <c r="J12" s="19">
        <v>1</v>
      </c>
    </row>
    <row r="13" spans="1:10" x14ac:dyDescent="0.15">
      <c r="A13" s="25" t="s">
        <v>264</v>
      </c>
      <c r="B13" s="26" t="s">
        <v>120</v>
      </c>
      <c r="C13" s="26" t="s">
        <v>120</v>
      </c>
      <c r="D13" s="26" t="s">
        <v>120</v>
      </c>
      <c r="E13" s="26" t="s">
        <v>120</v>
      </c>
      <c r="F13" s="26" t="s">
        <v>120</v>
      </c>
      <c r="G13" s="26" t="s">
        <v>120</v>
      </c>
      <c r="H13" s="26" t="s">
        <v>120</v>
      </c>
      <c r="I13" s="26" t="s">
        <v>120</v>
      </c>
      <c r="J13" s="19">
        <v>1</v>
      </c>
    </row>
    <row r="14" spans="1:10" x14ac:dyDescent="0.15">
      <c r="A14" s="25" t="s">
        <v>263</v>
      </c>
      <c r="B14" s="26" t="s">
        <v>120</v>
      </c>
      <c r="C14" s="26" t="s">
        <v>120</v>
      </c>
      <c r="D14" s="26" t="s">
        <v>120</v>
      </c>
      <c r="E14" s="26" t="s">
        <v>120</v>
      </c>
      <c r="F14" s="26" t="s">
        <v>120</v>
      </c>
      <c r="G14" s="26" t="s">
        <v>120</v>
      </c>
      <c r="H14" s="26" t="s">
        <v>120</v>
      </c>
      <c r="I14" s="26" t="s">
        <v>120</v>
      </c>
      <c r="J14" s="19">
        <v>1</v>
      </c>
    </row>
    <row r="15" spans="1:10" x14ac:dyDescent="0.15">
      <c r="A15" s="25" t="s">
        <v>262</v>
      </c>
      <c r="B15" s="26" t="s">
        <v>120</v>
      </c>
      <c r="C15" s="26" t="s">
        <v>120</v>
      </c>
      <c r="D15" s="26" t="s">
        <v>120</v>
      </c>
      <c r="E15" s="26" t="s">
        <v>120</v>
      </c>
      <c r="F15" s="26" t="s">
        <v>120</v>
      </c>
      <c r="G15" s="26" t="s">
        <v>120</v>
      </c>
      <c r="H15" s="26" t="s">
        <v>120</v>
      </c>
      <c r="I15" s="26" t="s">
        <v>120</v>
      </c>
      <c r="J15" s="19">
        <v>1</v>
      </c>
    </row>
    <row r="16" spans="1:10" x14ac:dyDescent="0.15">
      <c r="A16" s="25" t="s">
        <v>261</v>
      </c>
      <c r="B16" s="26" t="s">
        <v>120</v>
      </c>
      <c r="C16" s="26">
        <v>175407405</v>
      </c>
      <c r="D16" s="26" t="s">
        <v>120</v>
      </c>
      <c r="E16" s="26" t="s">
        <v>120</v>
      </c>
      <c r="F16" s="26" t="s">
        <v>120</v>
      </c>
      <c r="G16" s="26" t="s">
        <v>120</v>
      </c>
      <c r="H16" s="26">
        <v>59600119</v>
      </c>
      <c r="I16" s="26">
        <v>235007524</v>
      </c>
      <c r="J16" s="19">
        <v>1</v>
      </c>
    </row>
    <row r="17" spans="1:10" x14ac:dyDescent="0.15">
      <c r="A17" s="25" t="s">
        <v>260</v>
      </c>
      <c r="B17" s="26">
        <v>3888000</v>
      </c>
      <c r="C17" s="26">
        <v>11389680</v>
      </c>
      <c r="D17" s="26">
        <v>6192720</v>
      </c>
      <c r="E17" s="26" t="s">
        <v>120</v>
      </c>
      <c r="F17" s="26" t="s">
        <v>120</v>
      </c>
      <c r="G17" s="26" t="s">
        <v>120</v>
      </c>
      <c r="H17" s="26">
        <v>5940000</v>
      </c>
      <c r="I17" s="26">
        <v>27410400</v>
      </c>
      <c r="J17" s="19">
        <v>1</v>
      </c>
    </row>
    <row r="18" spans="1:10" x14ac:dyDescent="0.15">
      <c r="A18" s="25" t="s">
        <v>259</v>
      </c>
      <c r="B18" s="26">
        <v>57591854272</v>
      </c>
      <c r="C18" s="26" t="s">
        <v>120</v>
      </c>
      <c r="D18" s="26">
        <v>6498360</v>
      </c>
      <c r="E18" s="26">
        <v>8595720</v>
      </c>
      <c r="F18" s="26">
        <v>531353878</v>
      </c>
      <c r="G18" s="26">
        <v>184601278</v>
      </c>
      <c r="H18" s="26">
        <v>49082235</v>
      </c>
      <c r="I18" s="26">
        <v>58371985743</v>
      </c>
      <c r="J18" s="19">
        <v>1</v>
      </c>
    </row>
    <row r="19" spans="1:10" hidden="1" x14ac:dyDescent="0.15">
      <c r="A19" s="25" t="s">
        <v>258</v>
      </c>
      <c r="B19" s="26">
        <f t="shared" ref="B19:I19" si="1">SUM(B20:B33)</f>
        <v>20082472170</v>
      </c>
      <c r="C19" s="26">
        <f t="shared" si="1"/>
        <v>0</v>
      </c>
      <c r="D19" s="26">
        <f t="shared" si="1"/>
        <v>0</v>
      </c>
      <c r="E19" s="26">
        <f t="shared" si="1"/>
        <v>0</v>
      </c>
      <c r="F19" s="26">
        <f t="shared" si="1"/>
        <v>364522000</v>
      </c>
      <c r="G19" s="26">
        <f t="shared" si="1"/>
        <v>9535691</v>
      </c>
      <c r="H19" s="26">
        <f t="shared" si="1"/>
        <v>0</v>
      </c>
      <c r="I19" s="26">
        <f t="shared" si="1"/>
        <v>20456529861</v>
      </c>
    </row>
    <row r="20" spans="1:10" hidden="1" x14ac:dyDescent="0.15">
      <c r="A20" s="25" t="s">
        <v>257</v>
      </c>
      <c r="B20" s="26" t="s">
        <v>120</v>
      </c>
      <c r="C20" s="26" t="s">
        <v>120</v>
      </c>
      <c r="D20" s="26" t="s">
        <v>120</v>
      </c>
      <c r="E20" s="26" t="s">
        <v>120</v>
      </c>
      <c r="F20" s="26" t="s">
        <v>120</v>
      </c>
      <c r="G20" s="26" t="s">
        <v>120</v>
      </c>
      <c r="H20" s="26" t="s">
        <v>120</v>
      </c>
      <c r="I20" s="26" t="s">
        <v>120</v>
      </c>
    </row>
    <row r="21" spans="1:10" hidden="1" x14ac:dyDescent="0.15">
      <c r="A21" s="25" t="s">
        <v>256</v>
      </c>
      <c r="B21" s="26">
        <v>16843786364</v>
      </c>
      <c r="C21" s="26" t="s">
        <v>120</v>
      </c>
      <c r="D21" s="26" t="s">
        <v>120</v>
      </c>
      <c r="E21" s="26" t="s">
        <v>120</v>
      </c>
      <c r="F21" s="26" t="s">
        <v>120</v>
      </c>
      <c r="G21" s="26" t="s">
        <v>120</v>
      </c>
      <c r="H21" s="26" t="s">
        <v>120</v>
      </c>
      <c r="I21" s="26">
        <v>16843786364</v>
      </c>
    </row>
    <row r="22" spans="1:10" hidden="1" x14ac:dyDescent="0.15">
      <c r="A22" s="25" t="s">
        <v>255</v>
      </c>
      <c r="B22" s="26" t="s">
        <v>120</v>
      </c>
      <c r="C22" s="26" t="s">
        <v>120</v>
      </c>
      <c r="D22" s="26" t="s">
        <v>120</v>
      </c>
      <c r="E22" s="26" t="s">
        <v>120</v>
      </c>
      <c r="F22" s="26" t="s">
        <v>120</v>
      </c>
      <c r="G22" s="26" t="s">
        <v>120</v>
      </c>
      <c r="H22" s="26" t="s">
        <v>120</v>
      </c>
      <c r="I22" s="26" t="s">
        <v>120</v>
      </c>
    </row>
    <row r="23" spans="1:10" hidden="1" x14ac:dyDescent="0.15">
      <c r="A23" s="25" t="s">
        <v>254</v>
      </c>
      <c r="B23" s="26" t="s">
        <v>120</v>
      </c>
      <c r="C23" s="26" t="s">
        <v>120</v>
      </c>
      <c r="D23" s="26" t="s">
        <v>120</v>
      </c>
      <c r="E23" s="26" t="s">
        <v>120</v>
      </c>
      <c r="F23" s="26" t="s">
        <v>120</v>
      </c>
      <c r="G23" s="26" t="s">
        <v>120</v>
      </c>
      <c r="H23" s="26" t="s">
        <v>120</v>
      </c>
      <c r="I23" s="26" t="s">
        <v>120</v>
      </c>
    </row>
    <row r="24" spans="1:10" hidden="1" x14ac:dyDescent="0.15">
      <c r="A24" s="25" t="s">
        <v>253</v>
      </c>
      <c r="B24" s="26" t="s">
        <v>120</v>
      </c>
      <c r="C24" s="26" t="s">
        <v>120</v>
      </c>
      <c r="D24" s="26" t="s">
        <v>120</v>
      </c>
      <c r="E24" s="26" t="s">
        <v>120</v>
      </c>
      <c r="F24" s="26" t="s">
        <v>120</v>
      </c>
      <c r="G24" s="26" t="s">
        <v>120</v>
      </c>
      <c r="H24" s="26" t="s">
        <v>120</v>
      </c>
      <c r="I24" s="26" t="s">
        <v>120</v>
      </c>
    </row>
    <row r="25" spans="1:10" hidden="1" x14ac:dyDescent="0.15">
      <c r="A25" s="25" t="s">
        <v>252</v>
      </c>
      <c r="B25" s="26" t="s">
        <v>120</v>
      </c>
      <c r="C25" s="26" t="s">
        <v>120</v>
      </c>
      <c r="D25" s="26" t="s">
        <v>120</v>
      </c>
      <c r="E25" s="26" t="s">
        <v>120</v>
      </c>
      <c r="F25" s="26" t="s">
        <v>120</v>
      </c>
      <c r="G25" s="26" t="s">
        <v>120</v>
      </c>
      <c r="H25" s="26" t="s">
        <v>120</v>
      </c>
      <c r="I25" s="26" t="s">
        <v>120</v>
      </c>
    </row>
    <row r="26" spans="1:10" hidden="1" x14ac:dyDescent="0.15">
      <c r="A26" s="25" t="s">
        <v>251</v>
      </c>
      <c r="B26" s="26">
        <v>3168149758</v>
      </c>
      <c r="C26" s="26" t="s">
        <v>120</v>
      </c>
      <c r="D26" s="26" t="s">
        <v>120</v>
      </c>
      <c r="E26" s="26" t="s">
        <v>120</v>
      </c>
      <c r="F26" s="26">
        <v>364522000</v>
      </c>
      <c r="G26" s="26" t="s">
        <v>120</v>
      </c>
      <c r="H26" s="26" t="s">
        <v>120</v>
      </c>
      <c r="I26" s="26">
        <v>3532671758</v>
      </c>
    </row>
    <row r="27" spans="1:10" hidden="1" x14ac:dyDescent="0.15">
      <c r="A27" s="25" t="s">
        <v>250</v>
      </c>
      <c r="B27" s="26" t="s">
        <v>120</v>
      </c>
      <c r="C27" s="26" t="s">
        <v>120</v>
      </c>
      <c r="D27" s="26" t="s">
        <v>120</v>
      </c>
      <c r="E27" s="26" t="s">
        <v>120</v>
      </c>
      <c r="F27" s="26" t="s">
        <v>120</v>
      </c>
      <c r="G27" s="26" t="s">
        <v>120</v>
      </c>
      <c r="H27" s="26" t="s">
        <v>120</v>
      </c>
      <c r="I27" s="26" t="s">
        <v>120</v>
      </c>
    </row>
    <row r="28" spans="1:10" hidden="1" x14ac:dyDescent="0.15">
      <c r="A28" s="25" t="s">
        <v>249</v>
      </c>
      <c r="B28" s="26" t="s">
        <v>120</v>
      </c>
      <c r="C28" s="26" t="s">
        <v>120</v>
      </c>
      <c r="D28" s="26" t="s">
        <v>120</v>
      </c>
      <c r="E28" s="26" t="s">
        <v>120</v>
      </c>
      <c r="F28" s="26" t="s">
        <v>120</v>
      </c>
      <c r="G28" s="26">
        <v>9535691</v>
      </c>
      <c r="H28" s="26" t="s">
        <v>120</v>
      </c>
      <c r="I28" s="26">
        <v>9535691</v>
      </c>
    </row>
    <row r="29" spans="1:10" hidden="1" x14ac:dyDescent="0.15">
      <c r="A29" s="25" t="s">
        <v>248</v>
      </c>
      <c r="B29" s="26" t="s">
        <v>120</v>
      </c>
      <c r="C29" s="26" t="s">
        <v>120</v>
      </c>
      <c r="D29" s="26" t="s">
        <v>120</v>
      </c>
      <c r="E29" s="26" t="s">
        <v>120</v>
      </c>
      <c r="F29" s="26" t="s">
        <v>120</v>
      </c>
      <c r="G29" s="26" t="s">
        <v>120</v>
      </c>
      <c r="H29" s="26" t="s">
        <v>120</v>
      </c>
      <c r="I29" s="26" t="s">
        <v>120</v>
      </c>
    </row>
    <row r="30" spans="1:10" hidden="1" x14ac:dyDescent="0.15">
      <c r="A30" s="25" t="s">
        <v>247</v>
      </c>
      <c r="B30" s="26" t="s">
        <v>120</v>
      </c>
      <c r="C30" s="26" t="s">
        <v>120</v>
      </c>
      <c r="D30" s="26" t="s">
        <v>120</v>
      </c>
      <c r="E30" s="26" t="s">
        <v>120</v>
      </c>
      <c r="F30" s="26" t="s">
        <v>120</v>
      </c>
      <c r="G30" s="26" t="s">
        <v>120</v>
      </c>
      <c r="H30" s="26" t="s">
        <v>120</v>
      </c>
      <c r="I30" s="26" t="s">
        <v>120</v>
      </c>
    </row>
    <row r="31" spans="1:10" hidden="1" x14ac:dyDescent="0.15">
      <c r="A31" s="25" t="s">
        <v>246</v>
      </c>
      <c r="B31" s="26" t="s">
        <v>120</v>
      </c>
      <c r="C31" s="26" t="s">
        <v>120</v>
      </c>
      <c r="D31" s="26" t="s">
        <v>120</v>
      </c>
      <c r="E31" s="26" t="s">
        <v>120</v>
      </c>
      <c r="F31" s="26" t="s">
        <v>120</v>
      </c>
      <c r="G31" s="26" t="s">
        <v>120</v>
      </c>
      <c r="H31" s="26" t="s">
        <v>120</v>
      </c>
      <c r="I31" s="26" t="s">
        <v>120</v>
      </c>
    </row>
    <row r="32" spans="1:10" hidden="1" x14ac:dyDescent="0.15">
      <c r="A32" s="25" t="s">
        <v>245</v>
      </c>
      <c r="B32" s="26" t="s">
        <v>120</v>
      </c>
      <c r="C32" s="26" t="s">
        <v>120</v>
      </c>
      <c r="D32" s="26" t="s">
        <v>120</v>
      </c>
      <c r="E32" s="26" t="s">
        <v>120</v>
      </c>
      <c r="F32" s="26" t="s">
        <v>120</v>
      </c>
      <c r="G32" s="26" t="s">
        <v>120</v>
      </c>
      <c r="H32" s="26" t="s">
        <v>120</v>
      </c>
      <c r="I32" s="26" t="s">
        <v>120</v>
      </c>
    </row>
    <row r="33" spans="1:10" hidden="1" x14ac:dyDescent="0.15">
      <c r="A33" s="25" t="s">
        <v>244</v>
      </c>
      <c r="B33" s="26">
        <v>70536048</v>
      </c>
      <c r="C33" s="26" t="s">
        <v>120</v>
      </c>
      <c r="D33" s="26" t="s">
        <v>120</v>
      </c>
      <c r="E33" s="26" t="s">
        <v>120</v>
      </c>
      <c r="F33" s="26" t="s">
        <v>120</v>
      </c>
      <c r="G33" s="26" t="s">
        <v>120</v>
      </c>
      <c r="H33" s="26" t="s">
        <v>120</v>
      </c>
      <c r="I33" s="26">
        <v>70536048</v>
      </c>
    </row>
    <row r="34" spans="1:10" x14ac:dyDescent="0.15">
      <c r="A34" s="25" t="s">
        <v>243</v>
      </c>
      <c r="B34" s="26">
        <f t="shared" ref="B34:I34" si="2">SUM(B35:B48)</f>
        <v>88923650</v>
      </c>
      <c r="C34" s="26">
        <f t="shared" si="2"/>
        <v>0</v>
      </c>
      <c r="D34" s="26">
        <f t="shared" si="2"/>
        <v>0</v>
      </c>
      <c r="E34" s="26">
        <f t="shared" si="2"/>
        <v>0</v>
      </c>
      <c r="F34" s="26">
        <f t="shared" si="2"/>
        <v>0</v>
      </c>
      <c r="G34" s="26">
        <f t="shared" si="2"/>
        <v>0</v>
      </c>
      <c r="H34" s="26">
        <f t="shared" si="2"/>
        <v>0</v>
      </c>
      <c r="I34" s="26">
        <f t="shared" si="2"/>
        <v>88923650</v>
      </c>
      <c r="J34" s="19">
        <v>1</v>
      </c>
    </row>
    <row r="35" spans="1:10" hidden="1" x14ac:dyDescent="0.15">
      <c r="A35" s="25" t="s">
        <v>242</v>
      </c>
      <c r="B35" s="26" t="s">
        <v>120</v>
      </c>
      <c r="C35" s="26" t="s">
        <v>120</v>
      </c>
      <c r="D35" s="26" t="s">
        <v>120</v>
      </c>
      <c r="E35" s="26" t="s">
        <v>120</v>
      </c>
      <c r="F35" s="26" t="s">
        <v>120</v>
      </c>
      <c r="G35" s="26" t="s">
        <v>120</v>
      </c>
      <c r="H35" s="26" t="s">
        <v>120</v>
      </c>
      <c r="I35" s="26" t="s">
        <v>120</v>
      </c>
    </row>
    <row r="36" spans="1:10" hidden="1" x14ac:dyDescent="0.15">
      <c r="A36" s="25" t="s">
        <v>241</v>
      </c>
      <c r="B36" s="26" t="s">
        <v>120</v>
      </c>
      <c r="C36" s="26" t="s">
        <v>120</v>
      </c>
      <c r="D36" s="26" t="s">
        <v>120</v>
      </c>
      <c r="E36" s="26" t="s">
        <v>120</v>
      </c>
      <c r="F36" s="26" t="s">
        <v>120</v>
      </c>
      <c r="G36" s="26" t="s">
        <v>120</v>
      </c>
      <c r="H36" s="26" t="s">
        <v>120</v>
      </c>
      <c r="I36" s="26" t="s">
        <v>120</v>
      </c>
    </row>
    <row r="37" spans="1:10" hidden="1" x14ac:dyDescent="0.15">
      <c r="A37" s="25" t="s">
        <v>240</v>
      </c>
      <c r="B37" s="26" t="s">
        <v>120</v>
      </c>
      <c r="C37" s="26" t="s">
        <v>120</v>
      </c>
      <c r="D37" s="26" t="s">
        <v>120</v>
      </c>
      <c r="E37" s="26" t="s">
        <v>120</v>
      </c>
      <c r="F37" s="26" t="s">
        <v>120</v>
      </c>
      <c r="G37" s="26" t="s">
        <v>120</v>
      </c>
      <c r="H37" s="26" t="s">
        <v>120</v>
      </c>
      <c r="I37" s="26" t="s">
        <v>120</v>
      </c>
    </row>
    <row r="38" spans="1:10" hidden="1" x14ac:dyDescent="0.15">
      <c r="A38" s="25" t="s">
        <v>239</v>
      </c>
      <c r="B38" s="26" t="s">
        <v>120</v>
      </c>
      <c r="C38" s="26" t="s">
        <v>120</v>
      </c>
      <c r="D38" s="26" t="s">
        <v>120</v>
      </c>
      <c r="E38" s="26" t="s">
        <v>120</v>
      </c>
      <c r="F38" s="26" t="s">
        <v>120</v>
      </c>
      <c r="G38" s="26" t="s">
        <v>120</v>
      </c>
      <c r="H38" s="26" t="s">
        <v>120</v>
      </c>
      <c r="I38" s="26" t="s">
        <v>120</v>
      </c>
    </row>
    <row r="39" spans="1:10" hidden="1" x14ac:dyDescent="0.15">
      <c r="A39" s="25" t="s">
        <v>238</v>
      </c>
      <c r="B39" s="26" t="s">
        <v>120</v>
      </c>
      <c r="C39" s="26" t="s">
        <v>120</v>
      </c>
      <c r="D39" s="26" t="s">
        <v>120</v>
      </c>
      <c r="E39" s="26" t="s">
        <v>120</v>
      </c>
      <c r="F39" s="26" t="s">
        <v>120</v>
      </c>
      <c r="G39" s="26" t="s">
        <v>120</v>
      </c>
      <c r="H39" s="26" t="s">
        <v>120</v>
      </c>
      <c r="I39" s="26" t="s">
        <v>120</v>
      </c>
    </row>
    <row r="40" spans="1:10" hidden="1" x14ac:dyDescent="0.15">
      <c r="A40" s="25" t="s">
        <v>237</v>
      </c>
      <c r="B40" s="26" t="s">
        <v>120</v>
      </c>
      <c r="C40" s="26" t="s">
        <v>120</v>
      </c>
      <c r="D40" s="26" t="s">
        <v>120</v>
      </c>
      <c r="E40" s="26" t="s">
        <v>120</v>
      </c>
      <c r="F40" s="26" t="s">
        <v>120</v>
      </c>
      <c r="G40" s="26" t="s">
        <v>120</v>
      </c>
      <c r="H40" s="26" t="s">
        <v>120</v>
      </c>
      <c r="I40" s="26" t="s">
        <v>120</v>
      </c>
    </row>
    <row r="41" spans="1:10" hidden="1" x14ac:dyDescent="0.15">
      <c r="A41" s="25" t="s">
        <v>236</v>
      </c>
      <c r="B41" s="26">
        <v>88923650</v>
      </c>
      <c r="C41" s="26" t="s">
        <v>120</v>
      </c>
      <c r="D41" s="26" t="s">
        <v>120</v>
      </c>
      <c r="E41" s="26" t="s">
        <v>120</v>
      </c>
      <c r="F41" s="26" t="s">
        <v>120</v>
      </c>
      <c r="G41" s="26" t="s">
        <v>120</v>
      </c>
      <c r="H41" s="26" t="s">
        <v>120</v>
      </c>
      <c r="I41" s="26">
        <v>88923650</v>
      </c>
    </row>
    <row r="42" spans="1:10" hidden="1" x14ac:dyDescent="0.15">
      <c r="A42" s="25" t="s">
        <v>235</v>
      </c>
      <c r="B42" s="26" t="s">
        <v>120</v>
      </c>
      <c r="C42" s="26" t="s">
        <v>120</v>
      </c>
      <c r="D42" s="26" t="s">
        <v>120</v>
      </c>
      <c r="E42" s="26" t="s">
        <v>120</v>
      </c>
      <c r="F42" s="26" t="s">
        <v>120</v>
      </c>
      <c r="G42" s="26" t="s">
        <v>120</v>
      </c>
      <c r="H42" s="26" t="s">
        <v>120</v>
      </c>
      <c r="I42" s="26" t="s">
        <v>120</v>
      </c>
    </row>
    <row r="43" spans="1:10" hidden="1" x14ac:dyDescent="0.15">
      <c r="A43" s="25" t="s">
        <v>234</v>
      </c>
      <c r="B43" s="26" t="s">
        <v>120</v>
      </c>
      <c r="C43" s="26" t="s">
        <v>120</v>
      </c>
      <c r="D43" s="26" t="s">
        <v>120</v>
      </c>
      <c r="E43" s="26" t="s">
        <v>120</v>
      </c>
      <c r="F43" s="26" t="s">
        <v>120</v>
      </c>
      <c r="G43" s="26" t="s">
        <v>120</v>
      </c>
      <c r="H43" s="26" t="s">
        <v>120</v>
      </c>
      <c r="I43" s="26" t="s">
        <v>120</v>
      </c>
    </row>
    <row r="44" spans="1:10" hidden="1" x14ac:dyDescent="0.15">
      <c r="A44" s="25" t="s">
        <v>233</v>
      </c>
      <c r="B44" s="26" t="s">
        <v>120</v>
      </c>
      <c r="C44" s="26" t="s">
        <v>120</v>
      </c>
      <c r="D44" s="26" t="s">
        <v>120</v>
      </c>
      <c r="E44" s="26" t="s">
        <v>120</v>
      </c>
      <c r="F44" s="26" t="s">
        <v>120</v>
      </c>
      <c r="G44" s="26" t="s">
        <v>120</v>
      </c>
      <c r="H44" s="26" t="s">
        <v>120</v>
      </c>
      <c r="I44" s="26" t="s">
        <v>120</v>
      </c>
    </row>
    <row r="45" spans="1:10" hidden="1" x14ac:dyDescent="0.15">
      <c r="A45" s="25" t="s">
        <v>232</v>
      </c>
      <c r="B45" s="26" t="s">
        <v>120</v>
      </c>
      <c r="C45" s="26" t="s">
        <v>120</v>
      </c>
      <c r="D45" s="26" t="s">
        <v>120</v>
      </c>
      <c r="E45" s="26" t="s">
        <v>120</v>
      </c>
      <c r="F45" s="26" t="s">
        <v>120</v>
      </c>
      <c r="G45" s="26" t="s">
        <v>120</v>
      </c>
      <c r="H45" s="26" t="s">
        <v>120</v>
      </c>
      <c r="I45" s="26" t="s">
        <v>120</v>
      </c>
    </row>
    <row r="46" spans="1:10" hidden="1" x14ac:dyDescent="0.15">
      <c r="A46" s="25" t="s">
        <v>231</v>
      </c>
      <c r="B46" s="26" t="s">
        <v>120</v>
      </c>
      <c r="C46" s="26" t="s">
        <v>120</v>
      </c>
      <c r="D46" s="26" t="s">
        <v>120</v>
      </c>
      <c r="E46" s="26" t="s">
        <v>120</v>
      </c>
      <c r="F46" s="26" t="s">
        <v>120</v>
      </c>
      <c r="G46" s="26" t="s">
        <v>120</v>
      </c>
      <c r="H46" s="26" t="s">
        <v>120</v>
      </c>
      <c r="I46" s="26" t="s">
        <v>120</v>
      </c>
    </row>
    <row r="47" spans="1:10" hidden="1" x14ac:dyDescent="0.15">
      <c r="A47" s="25" t="s">
        <v>230</v>
      </c>
      <c r="B47" s="26" t="s">
        <v>120</v>
      </c>
      <c r="C47" s="26" t="s">
        <v>120</v>
      </c>
      <c r="D47" s="26" t="s">
        <v>120</v>
      </c>
      <c r="E47" s="26" t="s">
        <v>120</v>
      </c>
      <c r="F47" s="26" t="s">
        <v>120</v>
      </c>
      <c r="G47" s="26" t="s">
        <v>120</v>
      </c>
      <c r="H47" s="26" t="s">
        <v>120</v>
      </c>
      <c r="I47" s="26" t="s">
        <v>120</v>
      </c>
    </row>
    <row r="48" spans="1:10" hidden="1" x14ac:dyDescent="0.15">
      <c r="A48" s="25" t="s">
        <v>229</v>
      </c>
      <c r="B48" s="26" t="s">
        <v>120</v>
      </c>
      <c r="C48" s="26" t="s">
        <v>120</v>
      </c>
      <c r="D48" s="26" t="s">
        <v>120</v>
      </c>
      <c r="E48" s="26" t="s">
        <v>120</v>
      </c>
      <c r="F48" s="26" t="s">
        <v>120</v>
      </c>
      <c r="G48" s="26" t="s">
        <v>120</v>
      </c>
      <c r="H48" s="26" t="s">
        <v>120</v>
      </c>
      <c r="I48" s="26" t="s">
        <v>120</v>
      </c>
    </row>
    <row r="49" spans="1:10" x14ac:dyDescent="0.15">
      <c r="A49" s="25" t="s">
        <v>228</v>
      </c>
      <c r="B49" s="26">
        <f t="shared" ref="B49:I49" si="3">SUM(B50:B63)</f>
        <v>37352742452</v>
      </c>
      <c r="C49" s="26">
        <f t="shared" si="3"/>
        <v>0</v>
      </c>
      <c r="D49" s="26">
        <f t="shared" si="3"/>
        <v>6498360</v>
      </c>
      <c r="E49" s="26">
        <f t="shared" si="3"/>
        <v>8595720</v>
      </c>
      <c r="F49" s="26">
        <f t="shared" si="3"/>
        <v>166831878</v>
      </c>
      <c r="G49" s="26">
        <f t="shared" si="3"/>
        <v>175065587</v>
      </c>
      <c r="H49" s="26">
        <f t="shared" si="3"/>
        <v>49082235</v>
      </c>
      <c r="I49" s="26">
        <f t="shared" si="3"/>
        <v>37758816232</v>
      </c>
      <c r="J49" s="19">
        <v>1</v>
      </c>
    </row>
    <row r="50" spans="1:10" hidden="1" x14ac:dyDescent="0.15">
      <c r="A50" s="25" t="s">
        <v>227</v>
      </c>
      <c r="B50" s="26">
        <v>10045392338</v>
      </c>
      <c r="C50" s="26" t="s">
        <v>120</v>
      </c>
      <c r="D50" s="26" t="s">
        <v>120</v>
      </c>
      <c r="E50" s="26" t="s">
        <v>120</v>
      </c>
      <c r="F50" s="26" t="s">
        <v>120</v>
      </c>
      <c r="G50" s="26" t="s">
        <v>120</v>
      </c>
      <c r="H50" s="26" t="s">
        <v>120</v>
      </c>
      <c r="I50" s="26">
        <v>10045392338</v>
      </c>
    </row>
    <row r="51" spans="1:10" hidden="1" x14ac:dyDescent="0.15">
      <c r="A51" s="25" t="s">
        <v>226</v>
      </c>
      <c r="B51" s="26">
        <v>26744620464</v>
      </c>
      <c r="C51" s="26" t="s">
        <v>120</v>
      </c>
      <c r="D51" s="26">
        <v>6498360</v>
      </c>
      <c r="E51" s="26" t="s">
        <v>120</v>
      </c>
      <c r="F51" s="26" t="s">
        <v>120</v>
      </c>
      <c r="G51" s="26" t="s">
        <v>120</v>
      </c>
      <c r="H51" s="26" t="s">
        <v>120</v>
      </c>
      <c r="I51" s="26">
        <v>26751118824</v>
      </c>
    </row>
    <row r="52" spans="1:10" hidden="1" x14ac:dyDescent="0.15">
      <c r="A52" s="25" t="s">
        <v>225</v>
      </c>
      <c r="B52" s="26">
        <v>28344290</v>
      </c>
      <c r="C52" s="26" t="s">
        <v>120</v>
      </c>
      <c r="D52" s="26" t="s">
        <v>120</v>
      </c>
      <c r="E52" s="26" t="s">
        <v>120</v>
      </c>
      <c r="F52" s="26" t="s">
        <v>120</v>
      </c>
      <c r="G52" s="26" t="s">
        <v>120</v>
      </c>
      <c r="H52" s="26" t="s">
        <v>120</v>
      </c>
      <c r="I52" s="26">
        <v>28344290</v>
      </c>
    </row>
    <row r="53" spans="1:10" hidden="1" x14ac:dyDescent="0.15">
      <c r="A53" s="25" t="s">
        <v>224</v>
      </c>
      <c r="B53" s="26" t="s">
        <v>120</v>
      </c>
      <c r="C53" s="26" t="s">
        <v>120</v>
      </c>
      <c r="D53" s="26" t="s">
        <v>120</v>
      </c>
      <c r="E53" s="26" t="s">
        <v>120</v>
      </c>
      <c r="F53" s="26" t="s">
        <v>120</v>
      </c>
      <c r="G53" s="26" t="s">
        <v>120</v>
      </c>
      <c r="H53" s="26" t="s">
        <v>120</v>
      </c>
      <c r="I53" s="26" t="s">
        <v>120</v>
      </c>
    </row>
    <row r="54" spans="1:10" hidden="1" x14ac:dyDescent="0.15">
      <c r="A54" s="25" t="s">
        <v>223</v>
      </c>
      <c r="B54" s="26" t="s">
        <v>120</v>
      </c>
      <c r="C54" s="26" t="s">
        <v>120</v>
      </c>
      <c r="D54" s="26" t="s">
        <v>120</v>
      </c>
      <c r="E54" s="26" t="s">
        <v>120</v>
      </c>
      <c r="F54" s="26" t="s">
        <v>120</v>
      </c>
      <c r="G54" s="26" t="s">
        <v>120</v>
      </c>
      <c r="H54" s="26" t="s">
        <v>120</v>
      </c>
      <c r="I54" s="26" t="s">
        <v>120</v>
      </c>
    </row>
    <row r="55" spans="1:10" hidden="1" x14ac:dyDescent="0.15">
      <c r="A55" s="25" t="s">
        <v>222</v>
      </c>
      <c r="B55" s="26" t="s">
        <v>120</v>
      </c>
      <c r="C55" s="26" t="s">
        <v>120</v>
      </c>
      <c r="D55" s="26" t="s">
        <v>120</v>
      </c>
      <c r="E55" s="26" t="s">
        <v>120</v>
      </c>
      <c r="F55" s="26" t="s">
        <v>120</v>
      </c>
      <c r="G55" s="26" t="s">
        <v>120</v>
      </c>
      <c r="H55" s="26" t="s">
        <v>120</v>
      </c>
      <c r="I55" s="26" t="s">
        <v>120</v>
      </c>
    </row>
    <row r="56" spans="1:10" hidden="1" x14ac:dyDescent="0.15">
      <c r="A56" s="25" t="s">
        <v>221</v>
      </c>
      <c r="B56" s="26">
        <v>181125030</v>
      </c>
      <c r="C56" s="26" t="s">
        <v>120</v>
      </c>
      <c r="D56" s="26" t="s">
        <v>120</v>
      </c>
      <c r="E56" s="26">
        <v>8595720</v>
      </c>
      <c r="F56" s="26" t="s">
        <v>120</v>
      </c>
      <c r="G56" s="26" t="s">
        <v>120</v>
      </c>
      <c r="H56" s="26" t="s">
        <v>120</v>
      </c>
      <c r="I56" s="26">
        <v>189720750</v>
      </c>
    </row>
    <row r="57" spans="1:10" hidden="1" x14ac:dyDescent="0.15">
      <c r="A57" s="25" t="s">
        <v>220</v>
      </c>
      <c r="B57" s="26" t="s">
        <v>120</v>
      </c>
      <c r="C57" s="26" t="s">
        <v>120</v>
      </c>
      <c r="D57" s="26" t="s">
        <v>120</v>
      </c>
      <c r="E57" s="26" t="s">
        <v>120</v>
      </c>
      <c r="F57" s="26" t="s">
        <v>120</v>
      </c>
      <c r="G57" s="26" t="s">
        <v>120</v>
      </c>
      <c r="H57" s="26" t="s">
        <v>120</v>
      </c>
      <c r="I57" s="26" t="s">
        <v>120</v>
      </c>
    </row>
    <row r="58" spans="1:10" hidden="1" x14ac:dyDescent="0.15">
      <c r="A58" s="25" t="s">
        <v>219</v>
      </c>
      <c r="B58" s="26" t="s">
        <v>120</v>
      </c>
      <c r="C58" s="26" t="s">
        <v>120</v>
      </c>
      <c r="D58" s="26" t="s">
        <v>120</v>
      </c>
      <c r="E58" s="26" t="s">
        <v>120</v>
      </c>
      <c r="F58" s="26" t="s">
        <v>120</v>
      </c>
      <c r="G58" s="26">
        <v>41116170</v>
      </c>
      <c r="H58" s="26" t="s">
        <v>120</v>
      </c>
      <c r="I58" s="26">
        <v>41116170</v>
      </c>
    </row>
    <row r="59" spans="1:10" hidden="1" x14ac:dyDescent="0.15">
      <c r="A59" s="25" t="s">
        <v>218</v>
      </c>
      <c r="B59" s="26" t="s">
        <v>120</v>
      </c>
      <c r="C59" s="26" t="s">
        <v>120</v>
      </c>
      <c r="D59" s="26" t="s">
        <v>120</v>
      </c>
      <c r="E59" s="26" t="s">
        <v>120</v>
      </c>
      <c r="F59" s="26" t="s">
        <v>120</v>
      </c>
      <c r="G59" s="26" t="s">
        <v>120</v>
      </c>
      <c r="H59" s="26" t="s">
        <v>120</v>
      </c>
      <c r="I59" s="26" t="s">
        <v>120</v>
      </c>
    </row>
    <row r="60" spans="1:10" hidden="1" x14ac:dyDescent="0.15">
      <c r="A60" s="25" t="s">
        <v>217</v>
      </c>
      <c r="B60" s="26" t="s">
        <v>120</v>
      </c>
      <c r="C60" s="26" t="s">
        <v>120</v>
      </c>
      <c r="D60" s="26" t="s">
        <v>120</v>
      </c>
      <c r="E60" s="26" t="s">
        <v>120</v>
      </c>
      <c r="F60" s="26" t="s">
        <v>120</v>
      </c>
      <c r="G60" s="26" t="s">
        <v>120</v>
      </c>
      <c r="H60" s="26" t="s">
        <v>120</v>
      </c>
      <c r="I60" s="26" t="s">
        <v>120</v>
      </c>
    </row>
    <row r="61" spans="1:10" hidden="1" x14ac:dyDescent="0.15">
      <c r="A61" s="25" t="s">
        <v>216</v>
      </c>
      <c r="B61" s="26" t="s">
        <v>120</v>
      </c>
      <c r="C61" s="26" t="s">
        <v>120</v>
      </c>
      <c r="D61" s="26" t="s">
        <v>120</v>
      </c>
      <c r="E61" s="26" t="s">
        <v>120</v>
      </c>
      <c r="F61" s="26">
        <v>23361755</v>
      </c>
      <c r="G61" s="26" t="s">
        <v>120</v>
      </c>
      <c r="H61" s="26" t="s">
        <v>120</v>
      </c>
      <c r="I61" s="26">
        <v>23361755</v>
      </c>
    </row>
    <row r="62" spans="1:10" hidden="1" x14ac:dyDescent="0.15">
      <c r="A62" s="25" t="s">
        <v>215</v>
      </c>
      <c r="B62" s="26" t="s">
        <v>120</v>
      </c>
      <c r="C62" s="26" t="s">
        <v>120</v>
      </c>
      <c r="D62" s="26" t="s">
        <v>120</v>
      </c>
      <c r="E62" s="26" t="s">
        <v>120</v>
      </c>
      <c r="F62" s="26">
        <v>136990123</v>
      </c>
      <c r="G62" s="26" t="s">
        <v>120</v>
      </c>
      <c r="H62" s="26" t="s">
        <v>120</v>
      </c>
      <c r="I62" s="26">
        <v>136990123</v>
      </c>
    </row>
    <row r="63" spans="1:10" hidden="1" x14ac:dyDescent="0.15">
      <c r="A63" s="25" t="s">
        <v>214</v>
      </c>
      <c r="B63" s="26">
        <v>353260330</v>
      </c>
      <c r="C63" s="26" t="s">
        <v>120</v>
      </c>
      <c r="D63" s="26" t="s">
        <v>120</v>
      </c>
      <c r="E63" s="26" t="s">
        <v>120</v>
      </c>
      <c r="F63" s="26">
        <v>6480000</v>
      </c>
      <c r="G63" s="26">
        <v>133949417</v>
      </c>
      <c r="H63" s="26">
        <v>49082235</v>
      </c>
      <c r="I63" s="26">
        <v>542771982</v>
      </c>
    </row>
    <row r="64" spans="1:10" x14ac:dyDescent="0.15">
      <c r="A64" s="25" t="s">
        <v>213</v>
      </c>
      <c r="B64" s="26" t="s">
        <v>120</v>
      </c>
      <c r="C64" s="26" t="s">
        <v>120</v>
      </c>
      <c r="D64" s="26" t="s">
        <v>120</v>
      </c>
      <c r="E64" s="26" t="s">
        <v>120</v>
      </c>
      <c r="F64" s="26" t="s">
        <v>120</v>
      </c>
      <c r="G64" s="26" t="s">
        <v>120</v>
      </c>
      <c r="H64" s="26" t="s">
        <v>120</v>
      </c>
      <c r="I64" s="26" t="s">
        <v>120</v>
      </c>
      <c r="J64" s="19">
        <v>1</v>
      </c>
    </row>
    <row r="65" spans="1:10" x14ac:dyDescent="0.15">
      <c r="A65" s="25" t="s">
        <v>212</v>
      </c>
      <c r="B65" s="26">
        <v>67716000</v>
      </c>
      <c r="C65" s="26" t="s">
        <v>120</v>
      </c>
      <c r="D65" s="26" t="s">
        <v>120</v>
      </c>
      <c r="E65" s="26" t="s">
        <v>120</v>
      </c>
      <c r="F65" s="26" t="s">
        <v>120</v>
      </c>
      <c r="G65" s="26" t="s">
        <v>120</v>
      </c>
      <c r="H65" s="26" t="s">
        <v>120</v>
      </c>
      <c r="I65" s="26">
        <v>67716000</v>
      </c>
      <c r="J65" s="19">
        <v>1</v>
      </c>
    </row>
    <row r="66" spans="1:10" x14ac:dyDescent="0.15">
      <c r="A66" s="25" t="s">
        <v>211</v>
      </c>
      <c r="B66" s="26">
        <v>952560</v>
      </c>
      <c r="C66" s="26">
        <v>242569103</v>
      </c>
      <c r="D66" s="26">
        <v>13316873</v>
      </c>
      <c r="E66" s="26">
        <v>9411568</v>
      </c>
      <c r="F66" s="26" t="s">
        <v>120</v>
      </c>
      <c r="G66" s="26">
        <v>213806324</v>
      </c>
      <c r="H66" s="26">
        <v>69598562</v>
      </c>
      <c r="I66" s="26">
        <v>549654990</v>
      </c>
      <c r="J66" s="19">
        <v>1</v>
      </c>
    </row>
    <row r="67" spans="1:10" hidden="1" x14ac:dyDescent="0.15">
      <c r="A67" s="25" t="s">
        <v>210</v>
      </c>
      <c r="B67" s="26" t="s">
        <v>120</v>
      </c>
      <c r="C67" s="26" t="s">
        <v>120</v>
      </c>
      <c r="D67" s="26" t="s">
        <v>120</v>
      </c>
      <c r="E67" s="26" t="s">
        <v>120</v>
      </c>
      <c r="F67" s="26" t="s">
        <v>120</v>
      </c>
      <c r="G67" s="26" t="s">
        <v>120</v>
      </c>
      <c r="H67" s="26" t="s">
        <v>120</v>
      </c>
      <c r="I67" s="26" t="s">
        <v>120</v>
      </c>
    </row>
    <row r="68" spans="1:10" hidden="1" x14ac:dyDescent="0.15">
      <c r="A68" s="25" t="s">
        <v>209</v>
      </c>
      <c r="B68" s="26">
        <v>952560</v>
      </c>
      <c r="C68" s="26">
        <v>175192147</v>
      </c>
      <c r="D68" s="26">
        <v>13316873</v>
      </c>
      <c r="E68" s="26">
        <v>9411568</v>
      </c>
      <c r="F68" s="26" t="s">
        <v>120</v>
      </c>
      <c r="G68" s="26">
        <v>213806324</v>
      </c>
      <c r="H68" s="26">
        <v>69598562</v>
      </c>
      <c r="I68" s="26">
        <v>482278034</v>
      </c>
    </row>
    <row r="69" spans="1:10" hidden="1" x14ac:dyDescent="0.15">
      <c r="A69" s="25" t="s">
        <v>208</v>
      </c>
      <c r="B69" s="26" t="s">
        <v>120</v>
      </c>
      <c r="C69" s="26">
        <v>67376956</v>
      </c>
      <c r="D69" s="26" t="s">
        <v>120</v>
      </c>
      <c r="E69" s="26" t="s">
        <v>120</v>
      </c>
      <c r="F69" s="26" t="s">
        <v>120</v>
      </c>
      <c r="G69" s="26" t="s">
        <v>120</v>
      </c>
      <c r="H69" s="26" t="s">
        <v>120</v>
      </c>
      <c r="I69" s="26">
        <v>67376956</v>
      </c>
    </row>
    <row r="70" spans="1:10" x14ac:dyDescent="0.15">
      <c r="A70" s="25" t="s">
        <v>28</v>
      </c>
      <c r="B70" s="26">
        <v>59004465159</v>
      </c>
      <c r="C70" s="26">
        <v>19741653235</v>
      </c>
      <c r="D70" s="26">
        <v>3484934125</v>
      </c>
      <c r="E70" s="26">
        <v>7373192123</v>
      </c>
      <c r="F70" s="26">
        <v>590193043</v>
      </c>
      <c r="G70" s="26">
        <v>756189167</v>
      </c>
      <c r="H70" s="26">
        <v>3556029687</v>
      </c>
      <c r="I70" s="26">
        <v>94506656539</v>
      </c>
      <c r="J70" s="19">
        <v>1</v>
      </c>
    </row>
  </sheetData>
  <autoFilter ref="A5:K70">
    <filterColumn colId="9">
      <customFilters>
        <customFilter operator="notEqual" val=" "/>
      </customFilters>
    </filterColumn>
  </autoFilter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scale="90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C18" sqref="C18"/>
    </sheetView>
  </sheetViews>
  <sheetFormatPr defaultColWidth="8.85546875" defaultRowHeight="11.25" x14ac:dyDescent="0.15"/>
  <cols>
    <col min="1" max="1" width="42.28515625" style="19" customWidth="1"/>
    <col min="2" max="11" width="15.42578125" style="19" customWidth="1"/>
    <col min="12" max="16384" width="8.85546875" style="19"/>
  </cols>
  <sheetData>
    <row r="1" spans="1:12" ht="21" x14ac:dyDescent="0.2">
      <c r="A1" s="18" t="s">
        <v>29</v>
      </c>
    </row>
    <row r="2" spans="1:12" ht="13.5" x14ac:dyDescent="0.15">
      <c r="A2" s="20" t="s">
        <v>1</v>
      </c>
    </row>
    <row r="3" spans="1:12" ht="13.5" x14ac:dyDescent="0.15">
      <c r="A3" s="20" t="s">
        <v>30</v>
      </c>
    </row>
    <row r="6" spans="1:12" ht="13.5" x14ac:dyDescent="0.15">
      <c r="A6" s="21" t="s">
        <v>31</v>
      </c>
      <c r="J6" s="22" t="s">
        <v>32</v>
      </c>
    </row>
    <row r="7" spans="1:12" ht="37.5" customHeight="1" x14ac:dyDescent="0.15">
      <c r="A7" s="23" t="s">
        <v>33</v>
      </c>
      <c r="B7" s="24" t="s">
        <v>34</v>
      </c>
      <c r="C7" s="24" t="s">
        <v>35</v>
      </c>
      <c r="D7" s="24" t="s">
        <v>36</v>
      </c>
      <c r="E7" s="24" t="s">
        <v>37</v>
      </c>
      <c r="F7" s="24" t="s">
        <v>38</v>
      </c>
      <c r="G7" s="24" t="s">
        <v>39</v>
      </c>
      <c r="H7" s="24" t="s">
        <v>40</v>
      </c>
      <c r="I7" s="24" t="s">
        <v>41</v>
      </c>
      <c r="J7" s="24" t="s">
        <v>42</v>
      </c>
    </row>
    <row r="8" spans="1:12" ht="18" customHeight="1" x14ac:dyDescent="0.15">
      <c r="A8" s="25" t="s">
        <v>43</v>
      </c>
      <c r="B8" s="26">
        <f>1955179000+1000000</f>
        <v>1956179000</v>
      </c>
      <c r="C8" s="26">
        <v>6896818664</v>
      </c>
      <c r="D8" s="26">
        <v>1776934308</v>
      </c>
      <c r="E8" s="26">
        <f>C8-D8</f>
        <v>5119884356</v>
      </c>
      <c r="F8" s="26">
        <v>3967643949</v>
      </c>
      <c r="G8" s="27">
        <v>1</v>
      </c>
      <c r="H8" s="26">
        <f>E8*G8</f>
        <v>5119884356</v>
      </c>
      <c r="I8" s="26">
        <v>0</v>
      </c>
      <c r="J8" s="26"/>
    </row>
    <row r="9" spans="1:12" ht="18" customHeight="1" x14ac:dyDescent="0.15">
      <c r="A9" s="25"/>
      <c r="B9" s="26"/>
      <c r="C9" s="26"/>
      <c r="D9" s="26"/>
      <c r="E9" s="26"/>
      <c r="F9" s="26"/>
      <c r="G9" s="26"/>
      <c r="H9" s="26"/>
      <c r="I9" s="26"/>
      <c r="J9" s="26"/>
    </row>
    <row r="10" spans="1:12" ht="18" customHeight="1" x14ac:dyDescent="0.15">
      <c r="A10" s="28" t="s">
        <v>28</v>
      </c>
      <c r="B10" s="26">
        <f>SUM(B8:B9)</f>
        <v>1956179000</v>
      </c>
      <c r="C10" s="26"/>
      <c r="D10" s="26"/>
      <c r="E10" s="26"/>
      <c r="F10" s="26"/>
      <c r="G10" s="26"/>
      <c r="H10" s="26"/>
      <c r="I10" s="26"/>
      <c r="J10" s="26"/>
    </row>
    <row r="12" spans="1:12" ht="13.5" x14ac:dyDescent="0.15">
      <c r="A12" s="21" t="s">
        <v>44</v>
      </c>
      <c r="K12" s="22" t="s">
        <v>32</v>
      </c>
    </row>
    <row r="13" spans="1:12" ht="37.5" customHeight="1" x14ac:dyDescent="0.15">
      <c r="A13" s="23" t="s">
        <v>33</v>
      </c>
      <c r="B13" s="24" t="s">
        <v>45</v>
      </c>
      <c r="C13" s="24" t="s">
        <v>35</v>
      </c>
      <c r="D13" s="24" t="s">
        <v>36</v>
      </c>
      <c r="E13" s="24" t="s">
        <v>37</v>
      </c>
      <c r="F13" s="24" t="s">
        <v>38</v>
      </c>
      <c r="G13" s="24" t="s">
        <v>39</v>
      </c>
      <c r="H13" s="24" t="s">
        <v>40</v>
      </c>
      <c r="I13" s="24" t="s">
        <v>46</v>
      </c>
      <c r="J13" s="24" t="s">
        <v>47</v>
      </c>
      <c r="K13" s="24" t="s">
        <v>42</v>
      </c>
    </row>
    <row r="14" spans="1:12" ht="18" customHeight="1" x14ac:dyDescent="0.15">
      <c r="A14" s="25" t="s">
        <v>48</v>
      </c>
      <c r="B14" s="26">
        <v>198000</v>
      </c>
      <c r="C14" s="29"/>
      <c r="D14" s="29"/>
      <c r="E14" s="26">
        <f t="shared" ref="E14:E29" si="0">C14-D14</f>
        <v>0</v>
      </c>
      <c r="F14" s="26">
        <v>8000000</v>
      </c>
      <c r="G14" s="27">
        <f t="shared" ref="G14:G29" si="1">B14/F14</f>
        <v>2.4750000000000001E-2</v>
      </c>
      <c r="H14" s="26">
        <f t="shared" ref="H14:H29" si="2">E14*G14</f>
        <v>0</v>
      </c>
      <c r="I14" s="26">
        <v>0</v>
      </c>
      <c r="J14" s="26">
        <f>B14-I14</f>
        <v>198000</v>
      </c>
      <c r="K14" s="26">
        <v>198000</v>
      </c>
      <c r="L14" s="19">
        <f>H14-B14</f>
        <v>-198000</v>
      </c>
    </row>
    <row r="15" spans="1:12" ht="18" customHeight="1" x14ac:dyDescent="0.15">
      <c r="A15" s="25" t="s">
        <v>49</v>
      </c>
      <c r="B15" s="26">
        <v>160000</v>
      </c>
      <c r="C15" s="26">
        <v>199687422727</v>
      </c>
      <c r="D15" s="26">
        <v>187330878759</v>
      </c>
      <c r="E15" s="26">
        <f t="shared" si="0"/>
        <v>12356543968</v>
      </c>
      <c r="F15" s="26">
        <v>7905621766</v>
      </c>
      <c r="G15" s="27">
        <f t="shared" si="1"/>
        <v>2.0238762330891913E-5</v>
      </c>
      <c r="H15" s="26">
        <f t="shared" si="2"/>
        <v>250081.15659956809</v>
      </c>
      <c r="I15" s="26">
        <v>0</v>
      </c>
      <c r="J15" s="26">
        <f t="shared" ref="J15:J29" si="3">B15-I15</f>
        <v>160000</v>
      </c>
      <c r="K15" s="26">
        <f>B15</f>
        <v>160000</v>
      </c>
      <c r="L15" s="19">
        <f t="shared" ref="L15:L29" si="4">H15-B15</f>
        <v>90081.156599568087</v>
      </c>
    </row>
    <row r="16" spans="1:12" ht="18" customHeight="1" x14ac:dyDescent="0.15">
      <c r="A16" s="25" t="s">
        <v>50</v>
      </c>
      <c r="B16" s="26">
        <v>4092000</v>
      </c>
      <c r="C16" s="26">
        <v>902237390753</v>
      </c>
      <c r="D16" s="26">
        <v>806859492514</v>
      </c>
      <c r="E16" s="26">
        <f t="shared" si="0"/>
        <v>95377898239</v>
      </c>
      <c r="F16" s="26">
        <v>68723312546</v>
      </c>
      <c r="G16" s="27">
        <f t="shared" si="1"/>
        <v>5.9543113514224403E-5</v>
      </c>
      <c r="H16" s="26">
        <f t="shared" si="2"/>
        <v>5679097.0215929206</v>
      </c>
      <c r="I16" s="26">
        <v>0</v>
      </c>
      <c r="J16" s="26">
        <f t="shared" si="3"/>
        <v>4092000</v>
      </c>
      <c r="K16" s="26">
        <f>B16</f>
        <v>4092000</v>
      </c>
      <c r="L16" s="19">
        <f t="shared" si="4"/>
        <v>1587097.0215929206</v>
      </c>
    </row>
    <row r="17" spans="1:12" ht="18" customHeight="1" x14ac:dyDescent="0.15">
      <c r="A17" s="25" t="s">
        <v>51</v>
      </c>
      <c r="B17" s="26">
        <v>60000</v>
      </c>
      <c r="C17" s="26">
        <f>2227942643-300000000</f>
        <v>1927942643</v>
      </c>
      <c r="D17" s="26">
        <f>1992503884-300000000</f>
        <v>1692503884</v>
      </c>
      <c r="E17" s="26">
        <f t="shared" si="0"/>
        <v>235438759</v>
      </c>
      <c r="F17" s="26">
        <f>151940000</f>
        <v>151940000</v>
      </c>
      <c r="G17" s="27">
        <f t="shared" si="1"/>
        <v>3.9489272081084638E-4</v>
      </c>
      <c r="H17" s="26">
        <f t="shared" si="2"/>
        <v>92973.052125839153</v>
      </c>
      <c r="I17" s="26">
        <v>0</v>
      </c>
      <c r="J17" s="26">
        <f t="shared" si="3"/>
        <v>60000</v>
      </c>
      <c r="K17" s="26">
        <v>60000</v>
      </c>
      <c r="L17" s="19">
        <f t="shared" si="4"/>
        <v>32973.052125839153</v>
      </c>
    </row>
    <row r="18" spans="1:12" ht="18" customHeight="1" x14ac:dyDescent="0.15">
      <c r="A18" s="25" t="s">
        <v>52</v>
      </c>
      <c r="B18" s="26">
        <v>2115000</v>
      </c>
      <c r="C18" s="26">
        <v>229904743917</v>
      </c>
      <c r="D18" s="26">
        <v>218498671295</v>
      </c>
      <c r="E18" s="26">
        <f t="shared" si="0"/>
        <v>11406072622</v>
      </c>
      <c r="F18" s="26">
        <v>9586675000</v>
      </c>
      <c r="G18" s="27">
        <f t="shared" si="1"/>
        <v>2.2061872338428079E-4</v>
      </c>
      <c r="H18" s="26">
        <f t="shared" si="2"/>
        <v>2516393.1806940362</v>
      </c>
      <c r="I18" s="26">
        <v>0</v>
      </c>
      <c r="J18" s="26">
        <f t="shared" si="3"/>
        <v>2115000</v>
      </c>
      <c r="K18" s="26">
        <f t="shared" ref="K18:K20" si="5">B18</f>
        <v>2115000</v>
      </c>
      <c r="L18" s="19">
        <f t="shared" si="4"/>
        <v>401393.18069403619</v>
      </c>
    </row>
    <row r="19" spans="1:12" ht="18" customHeight="1" x14ac:dyDescent="0.15">
      <c r="A19" s="25" t="s">
        <v>53</v>
      </c>
      <c r="B19" s="26">
        <v>342000</v>
      </c>
      <c r="C19" s="26">
        <v>1186884797</v>
      </c>
      <c r="D19" s="26">
        <v>26542502</v>
      </c>
      <c r="E19" s="26">
        <f t="shared" si="0"/>
        <v>1160342295</v>
      </c>
      <c r="F19" s="26">
        <v>1107620686</v>
      </c>
      <c r="G19" s="27">
        <f t="shared" si="1"/>
        <v>3.0876996459417875E-4</v>
      </c>
      <c r="H19" s="26">
        <f t="shared" si="2"/>
        <v>358278.8493442781</v>
      </c>
      <c r="I19" s="26">
        <v>0</v>
      </c>
      <c r="J19" s="26">
        <f t="shared" si="3"/>
        <v>342000</v>
      </c>
      <c r="K19" s="26">
        <f t="shared" si="5"/>
        <v>342000</v>
      </c>
      <c r="L19" s="19">
        <f t="shared" si="4"/>
        <v>16278.849344278104</v>
      </c>
    </row>
    <row r="20" spans="1:12" ht="18" customHeight="1" x14ac:dyDescent="0.15">
      <c r="A20" s="25" t="s">
        <v>54</v>
      </c>
      <c r="B20" s="26">
        <v>909000</v>
      </c>
      <c r="C20" s="26">
        <v>1612284547</v>
      </c>
      <c r="D20" s="26">
        <v>228666542</v>
      </c>
      <c r="E20" s="26">
        <f t="shared" si="0"/>
        <v>1383618005</v>
      </c>
      <c r="F20" s="26">
        <v>1055815881</v>
      </c>
      <c r="G20" s="27">
        <f t="shared" si="1"/>
        <v>8.6094556480724124E-4</v>
      </c>
      <c r="H20" s="26">
        <f t="shared" si="2"/>
        <v>1191219.7847921934</v>
      </c>
      <c r="I20" s="26">
        <v>0</v>
      </c>
      <c r="J20" s="26">
        <f t="shared" si="3"/>
        <v>909000</v>
      </c>
      <c r="K20" s="26">
        <f t="shared" si="5"/>
        <v>909000</v>
      </c>
      <c r="L20" s="19">
        <f t="shared" si="4"/>
        <v>282219.78479219344</v>
      </c>
    </row>
    <row r="21" spans="1:12" ht="18" customHeight="1" x14ac:dyDescent="0.15">
      <c r="A21" s="25" t="s">
        <v>55</v>
      </c>
      <c r="B21" s="26">
        <v>2260000</v>
      </c>
      <c r="C21" s="26">
        <v>300000000</v>
      </c>
      <c r="D21" s="26">
        <v>300000000</v>
      </c>
      <c r="E21" s="26">
        <f t="shared" si="0"/>
        <v>0</v>
      </c>
      <c r="F21" s="26">
        <v>300000000</v>
      </c>
      <c r="G21" s="26">
        <f t="shared" si="1"/>
        <v>7.5333333333333337E-3</v>
      </c>
      <c r="H21" s="26">
        <f t="shared" si="2"/>
        <v>0</v>
      </c>
      <c r="I21" s="26">
        <v>0</v>
      </c>
      <c r="J21" s="26">
        <f t="shared" si="3"/>
        <v>2260000</v>
      </c>
      <c r="K21" s="26">
        <v>2260000</v>
      </c>
      <c r="L21" s="19">
        <f t="shared" si="4"/>
        <v>-2260000</v>
      </c>
    </row>
    <row r="22" spans="1:12" ht="18" customHeight="1" x14ac:dyDescent="0.15">
      <c r="A22" s="25" t="s">
        <v>56</v>
      </c>
      <c r="B22" s="26">
        <v>900000</v>
      </c>
      <c r="C22" s="26">
        <v>927888441</v>
      </c>
      <c r="D22" s="26">
        <v>3059809</v>
      </c>
      <c r="E22" s="26">
        <f t="shared" si="0"/>
        <v>924828632</v>
      </c>
      <c r="F22" s="26">
        <v>837130905</v>
      </c>
      <c r="G22" s="27">
        <f t="shared" si="1"/>
        <v>1.0751006737709677E-3</v>
      </c>
      <c r="H22" s="26">
        <f t="shared" si="2"/>
        <v>994283.88538588234</v>
      </c>
      <c r="I22" s="26">
        <v>0</v>
      </c>
      <c r="J22" s="26">
        <f t="shared" si="3"/>
        <v>900000</v>
      </c>
      <c r="K22" s="26">
        <f t="shared" ref="K22:K24" si="6">B22</f>
        <v>900000</v>
      </c>
      <c r="L22" s="19">
        <f t="shared" si="4"/>
        <v>94283.885385882342</v>
      </c>
    </row>
    <row r="23" spans="1:12" ht="18" customHeight="1" x14ac:dyDescent="0.15">
      <c r="A23" s="25" t="s">
        <v>57</v>
      </c>
      <c r="B23" s="26">
        <v>340000</v>
      </c>
      <c r="C23" s="26">
        <v>329513084</v>
      </c>
      <c r="D23" s="26">
        <v>3365973</v>
      </c>
      <c r="E23" s="26">
        <f t="shared" si="0"/>
        <v>326147111</v>
      </c>
      <c r="F23" s="26">
        <v>293627369</v>
      </c>
      <c r="G23" s="27">
        <f t="shared" si="1"/>
        <v>1.1579302064311315E-3</v>
      </c>
      <c r="H23" s="26">
        <f t="shared" si="2"/>
        <v>377655.59156714717</v>
      </c>
      <c r="I23" s="26">
        <v>0</v>
      </c>
      <c r="J23" s="26">
        <f t="shared" si="3"/>
        <v>340000</v>
      </c>
      <c r="K23" s="26">
        <f t="shared" si="6"/>
        <v>340000</v>
      </c>
      <c r="L23" s="19">
        <f t="shared" si="4"/>
        <v>37655.591567147174</v>
      </c>
    </row>
    <row r="24" spans="1:12" ht="18" customHeight="1" x14ac:dyDescent="0.15">
      <c r="A24" s="25" t="s">
        <v>58</v>
      </c>
      <c r="B24" s="26">
        <v>320000</v>
      </c>
      <c r="C24" s="26">
        <v>400510160</v>
      </c>
      <c r="D24" s="26">
        <v>43664208</v>
      </c>
      <c r="E24" s="26">
        <f t="shared" si="0"/>
        <v>356845952</v>
      </c>
      <c r="F24" s="26">
        <v>318000000</v>
      </c>
      <c r="G24" s="27">
        <f t="shared" si="1"/>
        <v>1.0062893081761006E-3</v>
      </c>
      <c r="H24" s="26">
        <f t="shared" si="2"/>
        <v>359090.26616352197</v>
      </c>
      <c r="I24" s="26">
        <v>0</v>
      </c>
      <c r="J24" s="26">
        <f t="shared" si="3"/>
        <v>320000</v>
      </c>
      <c r="K24" s="26">
        <f t="shared" si="6"/>
        <v>320000</v>
      </c>
      <c r="L24" s="19">
        <f t="shared" si="4"/>
        <v>39090.26616352197</v>
      </c>
    </row>
    <row r="25" spans="1:12" ht="18" customHeight="1" x14ac:dyDescent="0.15">
      <c r="A25" s="25" t="s">
        <v>59</v>
      </c>
      <c r="B25" s="26">
        <v>2189000</v>
      </c>
      <c r="C25" s="26">
        <v>594428000</v>
      </c>
      <c r="D25" s="26">
        <v>8789288</v>
      </c>
      <c r="E25" s="26">
        <f t="shared" si="0"/>
        <v>585638712</v>
      </c>
      <c r="F25" s="26">
        <v>500000000</v>
      </c>
      <c r="G25" s="27">
        <f>B25/F25</f>
        <v>4.3779999999999999E-3</v>
      </c>
      <c r="H25" s="26">
        <f t="shared" si="2"/>
        <v>2563926.2811360001</v>
      </c>
      <c r="I25" s="26">
        <v>0</v>
      </c>
      <c r="J25" s="26">
        <f t="shared" si="3"/>
        <v>2189000</v>
      </c>
      <c r="K25" s="26">
        <v>2189000</v>
      </c>
      <c r="L25" s="19">
        <f t="shared" si="4"/>
        <v>374926.28113600006</v>
      </c>
    </row>
    <row r="26" spans="1:12" ht="18" customHeight="1" x14ac:dyDescent="0.15">
      <c r="A26" s="25" t="s">
        <v>60</v>
      </c>
      <c r="B26" s="26">
        <v>22152000</v>
      </c>
      <c r="C26" s="26">
        <v>184726865</v>
      </c>
      <c r="D26" s="26">
        <v>14035640</v>
      </c>
      <c r="E26" s="26">
        <f t="shared" si="0"/>
        <v>170691225</v>
      </c>
      <c r="F26" s="26">
        <v>100000000</v>
      </c>
      <c r="G26" s="27">
        <f t="shared" si="1"/>
        <v>0.22151999999999999</v>
      </c>
      <c r="H26" s="26">
        <f t="shared" si="2"/>
        <v>37811520.162</v>
      </c>
      <c r="I26" s="26">
        <v>0</v>
      </c>
      <c r="J26" s="26">
        <f t="shared" si="3"/>
        <v>22152000</v>
      </c>
      <c r="K26" s="26">
        <v>22152000</v>
      </c>
      <c r="L26" s="19">
        <f t="shared" si="4"/>
        <v>15659520.162</v>
      </c>
    </row>
    <row r="27" spans="1:12" ht="18" customHeight="1" x14ac:dyDescent="0.15">
      <c r="A27" s="25" t="s">
        <v>61</v>
      </c>
      <c r="B27" s="26">
        <v>240000</v>
      </c>
      <c r="C27" s="26">
        <v>123724584</v>
      </c>
      <c r="D27" s="26">
        <v>22480936</v>
      </c>
      <c r="E27" s="26">
        <f t="shared" si="0"/>
        <v>101243648</v>
      </c>
      <c r="F27" s="26">
        <v>101468000</v>
      </c>
      <c r="G27" s="27">
        <f t="shared" si="1"/>
        <v>2.3652777230259788E-3</v>
      </c>
      <c r="H27" s="26">
        <f t="shared" si="2"/>
        <v>239469.34521228369</v>
      </c>
      <c r="I27" s="26">
        <v>0</v>
      </c>
      <c r="J27" s="26">
        <f t="shared" si="3"/>
        <v>240000</v>
      </c>
      <c r="K27" s="26">
        <f t="shared" ref="K27:K29" si="7">B27</f>
        <v>240000</v>
      </c>
      <c r="L27" s="19">
        <f t="shared" si="4"/>
        <v>-530.65478771631024</v>
      </c>
    </row>
    <row r="28" spans="1:12" ht="18" customHeight="1" x14ac:dyDescent="0.15">
      <c r="A28" s="25" t="s">
        <v>62</v>
      </c>
      <c r="B28" s="26">
        <v>300000</v>
      </c>
      <c r="C28" s="26">
        <v>112692255</v>
      </c>
      <c r="D28" s="26">
        <v>36353539</v>
      </c>
      <c r="E28" s="26">
        <f t="shared" si="0"/>
        <v>76338716</v>
      </c>
      <c r="F28" s="26">
        <v>76594224</v>
      </c>
      <c r="G28" s="27">
        <f t="shared" si="1"/>
        <v>3.9167444270993591E-3</v>
      </c>
      <c r="H28" s="26">
        <f t="shared" si="2"/>
        <v>298999.2404649207</v>
      </c>
      <c r="I28" s="26">
        <v>0</v>
      </c>
      <c r="J28" s="26">
        <f t="shared" si="3"/>
        <v>300000</v>
      </c>
      <c r="K28" s="26">
        <f t="shared" si="7"/>
        <v>300000</v>
      </c>
      <c r="L28" s="19">
        <f t="shared" si="4"/>
        <v>-1000.7595350792981</v>
      </c>
    </row>
    <row r="29" spans="1:12" ht="18" customHeight="1" x14ac:dyDescent="0.15">
      <c r="A29" s="25" t="s">
        <v>63</v>
      </c>
      <c r="B29" s="26">
        <v>1800000</v>
      </c>
      <c r="C29" s="26">
        <v>24589199000000</v>
      </c>
      <c r="D29" s="26">
        <v>24294008000000</v>
      </c>
      <c r="E29" s="26">
        <f t="shared" si="0"/>
        <v>295191000000</v>
      </c>
      <c r="F29" s="26">
        <v>16602000000</v>
      </c>
      <c r="G29" s="27">
        <f t="shared" si="1"/>
        <v>1.0842067220816769E-4</v>
      </c>
      <c r="H29" s="26">
        <f t="shared" si="2"/>
        <v>32004806.649801228</v>
      </c>
      <c r="I29" s="26">
        <v>0</v>
      </c>
      <c r="J29" s="26">
        <f t="shared" si="3"/>
        <v>1800000</v>
      </c>
      <c r="K29" s="26">
        <f t="shared" si="7"/>
        <v>1800000</v>
      </c>
      <c r="L29" s="19">
        <f t="shared" si="4"/>
        <v>30204806.649801228</v>
      </c>
    </row>
    <row r="30" spans="1:12" ht="18" customHeight="1" x14ac:dyDescent="0.15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2" ht="18" customHeight="1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2" ht="18" customHeight="1" x14ac:dyDescent="0.15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8" customHeight="1" thickBo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ht="18" customHeight="1" thickTop="1" x14ac:dyDescent="0.15">
      <c r="A34" s="32" t="s">
        <v>28</v>
      </c>
      <c r="B34" s="33">
        <f>SUM(B14:B33)</f>
        <v>38377000</v>
      </c>
      <c r="C34" s="33"/>
      <c r="D34" s="33"/>
      <c r="E34" s="33"/>
      <c r="F34" s="33"/>
      <c r="G34" s="33"/>
      <c r="H34" s="33"/>
      <c r="I34" s="33"/>
      <c r="J34" s="33">
        <f>SUM(J14:J33)</f>
        <v>38377000</v>
      </c>
      <c r="K34" s="33"/>
    </row>
  </sheetData>
  <autoFilter ref="A13:L29"/>
  <phoneticPr fontId="5"/>
  <pageMargins left="0.3888888888888889" right="0.3888888888888889" top="0.3888888888888889" bottom="0.3888888888888889" header="0.19444444444444445" footer="0.19444444444444445"/>
  <pageSetup paperSize="9" scale="72" fitToHeight="0" orientation="landscape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B18" sqref="B18:D18"/>
    </sheetView>
  </sheetViews>
  <sheetFormatPr defaultColWidth="8.85546875" defaultRowHeight="11.25" x14ac:dyDescent="0.15"/>
  <cols>
    <col min="1" max="1" width="22.85546875" style="19" customWidth="1"/>
    <col min="2" max="7" width="19.85546875" style="19" customWidth="1"/>
    <col min="8" max="16384" width="8.85546875" style="19"/>
  </cols>
  <sheetData>
    <row r="1" spans="1:7" ht="21" x14ac:dyDescent="0.2">
      <c r="A1" s="18" t="s">
        <v>92</v>
      </c>
    </row>
    <row r="2" spans="1:7" ht="13.5" x14ac:dyDescent="0.15">
      <c r="A2" s="20" t="s">
        <v>1</v>
      </c>
    </row>
    <row r="3" spans="1:7" ht="13.5" x14ac:dyDescent="0.15">
      <c r="A3" s="20" t="s">
        <v>30</v>
      </c>
    </row>
    <row r="4" spans="1:7" ht="13.5" x14ac:dyDescent="0.15">
      <c r="F4" s="19" t="s">
        <v>32</v>
      </c>
      <c r="G4" s="22"/>
    </row>
    <row r="5" spans="1:7" ht="22.5" customHeight="1" x14ac:dyDescent="0.15">
      <c r="A5" s="23" t="s">
        <v>5</v>
      </c>
      <c r="B5" s="23" t="s">
        <v>91</v>
      </c>
      <c r="C5" s="23" t="s">
        <v>90</v>
      </c>
      <c r="D5" s="23" t="s">
        <v>89</v>
      </c>
      <c r="E5" s="23" t="s">
        <v>12</v>
      </c>
      <c r="F5" s="24" t="s">
        <v>88</v>
      </c>
      <c r="G5" s="24" t="s">
        <v>87</v>
      </c>
    </row>
    <row r="6" spans="1:7" ht="18" customHeight="1" x14ac:dyDescent="0.15">
      <c r="A6" s="25" t="s">
        <v>86</v>
      </c>
      <c r="B6" s="26">
        <f>4632161009-C6-D6-E6</f>
        <v>4028228009</v>
      </c>
      <c r="C6" s="26">
        <v>299605000</v>
      </c>
      <c r="D6" s="26"/>
      <c r="E6" s="26">
        <v>304328000</v>
      </c>
      <c r="F6" s="26">
        <f t="shared" ref="F6:F18" si="0">SUM(B6:E6)</f>
        <v>4632161009</v>
      </c>
      <c r="G6" s="26">
        <v>4632161</v>
      </c>
    </row>
    <row r="7" spans="1:7" ht="18" customHeight="1" x14ac:dyDescent="0.15">
      <c r="A7" s="25" t="s">
        <v>85</v>
      </c>
      <c r="B7" s="26">
        <v>51837858</v>
      </c>
      <c r="C7" s="26"/>
      <c r="D7" s="26"/>
      <c r="E7" s="26"/>
      <c r="F7" s="26">
        <f t="shared" si="0"/>
        <v>51837858</v>
      </c>
      <c r="G7" s="26">
        <v>51838</v>
      </c>
    </row>
    <row r="8" spans="1:7" ht="18" customHeight="1" x14ac:dyDescent="0.15">
      <c r="A8" s="25" t="s">
        <v>84</v>
      </c>
      <c r="B8" s="26">
        <v>6485300</v>
      </c>
      <c r="C8" s="26"/>
      <c r="D8" s="26"/>
      <c r="E8" s="26"/>
      <c r="F8" s="26">
        <f t="shared" si="0"/>
        <v>6485300</v>
      </c>
      <c r="G8" s="26">
        <v>6485</v>
      </c>
    </row>
    <row r="9" spans="1:7" ht="18" customHeight="1" x14ac:dyDescent="0.15">
      <c r="A9" s="25" t="s">
        <v>83</v>
      </c>
      <c r="B9" s="26">
        <v>112273558</v>
      </c>
      <c r="C9" s="26"/>
      <c r="D9" s="26"/>
      <c r="E9" s="26"/>
      <c r="F9" s="26">
        <f t="shared" si="0"/>
        <v>112273558</v>
      </c>
      <c r="G9" s="26">
        <v>112274</v>
      </c>
    </row>
    <row r="10" spans="1:7" ht="18" customHeight="1" x14ac:dyDescent="0.15">
      <c r="A10" s="25" t="s">
        <v>82</v>
      </c>
      <c r="B10" s="26">
        <v>127461717</v>
      </c>
      <c r="C10" s="26"/>
      <c r="D10" s="26"/>
      <c r="E10" s="26"/>
      <c r="F10" s="26">
        <f t="shared" si="0"/>
        <v>127461717</v>
      </c>
      <c r="G10" s="26">
        <v>127462</v>
      </c>
    </row>
    <row r="11" spans="1:7" ht="18" customHeight="1" x14ac:dyDescent="0.15">
      <c r="A11" s="25" t="s">
        <v>81</v>
      </c>
      <c r="B11" s="26">
        <v>757317283</v>
      </c>
      <c r="C11" s="26"/>
      <c r="D11" s="26"/>
      <c r="E11" s="26"/>
      <c r="F11" s="26">
        <f t="shared" si="0"/>
        <v>757317283</v>
      </c>
      <c r="G11" s="26">
        <v>757317</v>
      </c>
    </row>
    <row r="12" spans="1:7" ht="18" customHeight="1" x14ac:dyDescent="0.15">
      <c r="A12" s="25" t="s">
        <v>80</v>
      </c>
      <c r="B12" s="26">
        <v>7900326</v>
      </c>
      <c r="C12" s="26"/>
      <c r="D12" s="26"/>
      <c r="E12" s="26"/>
      <c r="F12" s="26">
        <f t="shared" si="0"/>
        <v>7900326</v>
      </c>
      <c r="G12" s="26">
        <v>7900</v>
      </c>
    </row>
    <row r="13" spans="1:7" ht="18" customHeight="1" x14ac:dyDescent="0.15">
      <c r="A13" s="25" t="s">
        <v>79</v>
      </c>
      <c r="B13" s="26">
        <v>70246196</v>
      </c>
      <c r="C13" s="26"/>
      <c r="D13" s="26"/>
      <c r="E13" s="26"/>
      <c r="F13" s="26">
        <f t="shared" si="0"/>
        <v>70246196</v>
      </c>
      <c r="G13" s="26">
        <v>70246</v>
      </c>
    </row>
    <row r="14" spans="1:7" ht="18" customHeight="1" x14ac:dyDescent="0.15">
      <c r="A14" s="25" t="s">
        <v>78</v>
      </c>
      <c r="B14" s="26">
        <v>36631804</v>
      </c>
      <c r="C14" s="26"/>
      <c r="D14" s="26"/>
      <c r="E14" s="26"/>
      <c r="F14" s="26">
        <f t="shared" si="0"/>
        <v>36631804</v>
      </c>
      <c r="G14" s="26">
        <v>36632</v>
      </c>
    </row>
    <row r="15" spans="1:7" ht="18" customHeight="1" x14ac:dyDescent="0.15">
      <c r="A15" s="25" t="s">
        <v>77</v>
      </c>
      <c r="B15" s="26">
        <v>350007</v>
      </c>
      <c r="C15" s="26"/>
      <c r="D15" s="26"/>
      <c r="E15" s="26"/>
      <c r="F15" s="26">
        <f t="shared" si="0"/>
        <v>350007</v>
      </c>
      <c r="G15" s="26">
        <v>350</v>
      </c>
    </row>
    <row r="16" spans="1:7" ht="18" customHeight="1" x14ac:dyDescent="0.15">
      <c r="A16" s="25" t="s">
        <v>76</v>
      </c>
      <c r="B16" s="26">
        <v>4000000</v>
      </c>
      <c r="C16" s="26"/>
      <c r="D16" s="26"/>
      <c r="E16" s="26"/>
      <c r="F16" s="26">
        <f t="shared" si="0"/>
        <v>4000000</v>
      </c>
      <c r="G16" s="26">
        <v>4000</v>
      </c>
    </row>
    <row r="17" spans="1:7" ht="18" customHeight="1" x14ac:dyDescent="0.15">
      <c r="A17" s="25" t="s">
        <v>75</v>
      </c>
      <c r="B17" s="26">
        <f>1748805482-C17-D17-E17</f>
        <v>956992482</v>
      </c>
      <c r="C17" s="26">
        <v>597883000</v>
      </c>
      <c r="D17" s="26"/>
      <c r="E17" s="26">
        <v>193930000</v>
      </c>
      <c r="F17" s="26">
        <f t="shared" si="0"/>
        <v>1748805482</v>
      </c>
      <c r="G17" s="26">
        <v>1748805</v>
      </c>
    </row>
    <row r="18" spans="1:7" ht="18" customHeight="1" x14ac:dyDescent="0.15">
      <c r="A18" s="25" t="s">
        <v>74</v>
      </c>
      <c r="B18" s="26">
        <f>588692200-C18-D18-E18</f>
        <v>548740950</v>
      </c>
      <c r="C18" s="26"/>
      <c r="D18" s="26">
        <v>39951250</v>
      </c>
      <c r="E18" s="26"/>
      <c r="F18" s="26">
        <f t="shared" si="0"/>
        <v>588692200</v>
      </c>
      <c r="G18" s="26">
        <v>548741</v>
      </c>
    </row>
    <row r="19" spans="1:7" ht="18" customHeight="1" x14ac:dyDescent="0.15">
      <c r="A19" s="25"/>
      <c r="B19" s="26"/>
      <c r="C19" s="26"/>
      <c r="D19" s="26"/>
      <c r="E19" s="26"/>
      <c r="F19" s="26"/>
      <c r="G19" s="26"/>
    </row>
    <row r="20" spans="1:7" ht="18" customHeight="1" x14ac:dyDescent="0.15">
      <c r="A20" s="25"/>
      <c r="B20" s="26"/>
      <c r="C20" s="26"/>
      <c r="D20" s="26"/>
      <c r="E20" s="26"/>
      <c r="F20" s="26"/>
      <c r="G20" s="26"/>
    </row>
    <row r="21" spans="1:7" ht="18" customHeight="1" x14ac:dyDescent="0.15">
      <c r="A21" s="25"/>
      <c r="B21" s="26"/>
      <c r="C21" s="26"/>
      <c r="D21" s="26"/>
      <c r="E21" s="26"/>
      <c r="F21" s="26"/>
      <c r="G21" s="26"/>
    </row>
    <row r="22" spans="1:7" ht="18" customHeight="1" x14ac:dyDescent="0.15">
      <c r="A22" s="25"/>
      <c r="B22" s="26"/>
      <c r="C22" s="26"/>
      <c r="D22" s="26"/>
      <c r="E22" s="26"/>
      <c r="F22" s="26"/>
      <c r="G22" s="26"/>
    </row>
    <row r="23" spans="1:7" ht="18" customHeight="1" x14ac:dyDescent="0.15">
      <c r="A23" s="25"/>
      <c r="B23" s="26"/>
      <c r="C23" s="26"/>
      <c r="D23" s="26"/>
      <c r="E23" s="26"/>
      <c r="F23" s="26"/>
      <c r="G23" s="26"/>
    </row>
    <row r="24" spans="1:7" ht="18" customHeight="1" x14ac:dyDescent="0.15">
      <c r="A24" s="25"/>
      <c r="B24" s="26"/>
      <c r="C24" s="26"/>
      <c r="D24" s="26"/>
      <c r="E24" s="26"/>
      <c r="F24" s="26"/>
      <c r="G24" s="26"/>
    </row>
    <row r="25" spans="1:7" ht="18" customHeight="1" x14ac:dyDescent="0.15">
      <c r="A25" s="28" t="s">
        <v>28</v>
      </c>
      <c r="B25" s="26">
        <f>SUM(B6:B24)</f>
        <v>6708465490</v>
      </c>
      <c r="C25" s="26">
        <f>SUM(C6:C24)</f>
        <v>897488000</v>
      </c>
      <c r="D25" s="26">
        <f>SUM(D6:D24)</f>
        <v>39951250</v>
      </c>
      <c r="E25" s="26">
        <f>SUM(E6:E24)</f>
        <v>498258000</v>
      </c>
      <c r="F25" s="26">
        <f>SUM(F6:F24)</f>
        <v>8144162740</v>
      </c>
      <c r="G25" s="26"/>
    </row>
  </sheetData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0" sqref="C10"/>
    </sheetView>
  </sheetViews>
  <sheetFormatPr defaultColWidth="8.85546875" defaultRowHeight="11.25" x14ac:dyDescent="0.15"/>
  <cols>
    <col min="1" max="1" width="30.85546875" style="19" customWidth="1"/>
    <col min="2" max="6" width="19.85546875" style="19" customWidth="1"/>
    <col min="7" max="16384" width="8.85546875" style="19"/>
  </cols>
  <sheetData>
    <row r="1" spans="1:6" ht="21" x14ac:dyDescent="0.2">
      <c r="A1" s="18" t="s">
        <v>138</v>
      </c>
    </row>
    <row r="2" spans="1:6" ht="13.5" x14ac:dyDescent="0.15">
      <c r="A2" s="20" t="s">
        <v>1</v>
      </c>
    </row>
    <row r="3" spans="1:6" ht="13.5" x14ac:dyDescent="0.15">
      <c r="A3" s="20" t="s">
        <v>30</v>
      </c>
    </row>
    <row r="4" spans="1:6" ht="13.5" x14ac:dyDescent="0.15">
      <c r="F4" s="22" t="s">
        <v>32</v>
      </c>
    </row>
    <row r="5" spans="1:6" ht="22.5" customHeight="1" x14ac:dyDescent="0.15">
      <c r="A5" s="62" t="s">
        <v>137</v>
      </c>
      <c r="B5" s="62" t="s">
        <v>136</v>
      </c>
      <c r="C5" s="62"/>
      <c r="D5" s="62" t="s">
        <v>135</v>
      </c>
      <c r="E5" s="62"/>
      <c r="F5" s="63" t="s">
        <v>134</v>
      </c>
    </row>
    <row r="6" spans="1:6" ht="22.5" customHeight="1" x14ac:dyDescent="0.15">
      <c r="A6" s="62"/>
      <c r="B6" s="23" t="s">
        <v>133</v>
      </c>
      <c r="C6" s="24" t="s">
        <v>132</v>
      </c>
      <c r="D6" s="23" t="s">
        <v>133</v>
      </c>
      <c r="E6" s="24" t="s">
        <v>132</v>
      </c>
      <c r="F6" s="62"/>
    </row>
    <row r="7" spans="1:6" ht="18" customHeight="1" x14ac:dyDescent="0.15">
      <c r="A7" s="25" t="s">
        <v>131</v>
      </c>
      <c r="B7" s="26">
        <f>222657303-D7</f>
        <v>175821759</v>
      </c>
      <c r="C7" s="26">
        <v>0</v>
      </c>
      <c r="D7" s="34">
        <v>46835544</v>
      </c>
      <c r="E7" s="26">
        <v>0</v>
      </c>
      <c r="F7" s="26"/>
    </row>
    <row r="8" spans="1:6" ht="18" customHeight="1" x14ac:dyDescent="0.15">
      <c r="A8" s="25" t="s">
        <v>130</v>
      </c>
      <c r="B8" s="26">
        <f>12209872-D8</f>
        <v>9297525</v>
      </c>
      <c r="C8" s="26">
        <v>0</v>
      </c>
      <c r="D8" s="34">
        <v>2912347</v>
      </c>
      <c r="E8" s="26">
        <v>0</v>
      </c>
      <c r="F8" s="26"/>
    </row>
    <row r="9" spans="1:6" ht="18" customHeight="1" x14ac:dyDescent="0.15">
      <c r="A9" s="25" t="s">
        <v>129</v>
      </c>
      <c r="B9" s="26">
        <f>8500000-D9</f>
        <v>6800000</v>
      </c>
      <c r="C9" s="26">
        <v>0</v>
      </c>
      <c r="D9" s="34">
        <v>1700000</v>
      </c>
      <c r="E9" s="26">
        <v>0</v>
      </c>
      <c r="F9" s="26"/>
    </row>
    <row r="10" spans="1:6" ht="18" customHeight="1" x14ac:dyDescent="0.15">
      <c r="A10" s="25"/>
      <c r="B10" s="26"/>
      <c r="C10" s="26"/>
      <c r="D10" s="26"/>
      <c r="E10" s="26"/>
      <c r="F10" s="26"/>
    </row>
    <row r="11" spans="1:6" ht="18" customHeight="1" x14ac:dyDescent="0.15">
      <c r="A11" s="25"/>
      <c r="B11" s="26"/>
      <c r="C11" s="26"/>
      <c r="D11" s="26"/>
      <c r="E11" s="26"/>
      <c r="F11" s="26"/>
    </row>
    <row r="12" spans="1:6" ht="18" customHeight="1" x14ac:dyDescent="0.15">
      <c r="A12" s="25"/>
      <c r="B12" s="26"/>
      <c r="C12" s="26"/>
      <c r="D12" s="26"/>
      <c r="E12" s="26"/>
      <c r="F12" s="26"/>
    </row>
    <row r="13" spans="1:6" ht="18" customHeight="1" x14ac:dyDescent="0.15">
      <c r="A13" s="25"/>
      <c r="B13" s="26"/>
      <c r="C13" s="26"/>
      <c r="D13" s="26"/>
      <c r="E13" s="26"/>
      <c r="F13" s="26"/>
    </row>
    <row r="14" spans="1:6" ht="18" customHeight="1" x14ac:dyDescent="0.15">
      <c r="A14" s="25"/>
      <c r="B14" s="26"/>
      <c r="C14" s="26"/>
      <c r="D14" s="26"/>
      <c r="E14" s="26"/>
      <c r="F14" s="26"/>
    </row>
    <row r="15" spans="1:6" ht="18" customHeight="1" x14ac:dyDescent="0.15">
      <c r="A15" s="25"/>
      <c r="B15" s="26"/>
      <c r="C15" s="26"/>
      <c r="D15" s="26"/>
      <c r="E15" s="26"/>
      <c r="F15" s="26"/>
    </row>
    <row r="16" spans="1:6" ht="18" customHeight="1" x14ac:dyDescent="0.15">
      <c r="A16" s="25"/>
      <c r="B16" s="26"/>
      <c r="C16" s="26"/>
      <c r="D16" s="26"/>
      <c r="E16" s="26"/>
      <c r="F16" s="26"/>
    </row>
    <row r="17" spans="1:6" ht="18" customHeight="1" x14ac:dyDescent="0.15">
      <c r="A17" s="25"/>
      <c r="B17" s="26"/>
      <c r="C17" s="26"/>
      <c r="D17" s="26"/>
      <c r="E17" s="26"/>
      <c r="F17" s="26"/>
    </row>
    <row r="18" spans="1:6" ht="18" customHeight="1" x14ac:dyDescent="0.15">
      <c r="A18" s="28" t="s">
        <v>28</v>
      </c>
      <c r="B18" s="26">
        <f>SUM(B7:B17)</f>
        <v>191919284</v>
      </c>
      <c r="C18" s="26"/>
      <c r="D18" s="26">
        <f>SUM(D7:D17)</f>
        <v>51447891</v>
      </c>
      <c r="E18" s="26"/>
      <c r="F18" s="26"/>
    </row>
  </sheetData>
  <mergeCells count="4">
    <mergeCell ref="A5:A6"/>
    <mergeCell ref="B5:C5"/>
    <mergeCell ref="D5:E5"/>
    <mergeCell ref="F5:F6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13" sqref="F13"/>
    </sheetView>
  </sheetViews>
  <sheetFormatPr defaultColWidth="8.85546875" defaultRowHeight="11.25" x14ac:dyDescent="0.15"/>
  <cols>
    <col min="1" max="1" width="30.85546875" style="19" customWidth="1"/>
    <col min="2" max="3" width="19.85546875" style="19" customWidth="1"/>
    <col min="4" max="16384" width="8.85546875" style="19"/>
  </cols>
  <sheetData>
    <row r="1" spans="1:3" ht="21" x14ac:dyDescent="0.2">
      <c r="A1" s="18" t="s">
        <v>169</v>
      </c>
    </row>
    <row r="2" spans="1:3" ht="13.5" x14ac:dyDescent="0.15">
      <c r="A2" s="20" t="s">
        <v>1</v>
      </c>
    </row>
    <row r="3" spans="1:3" ht="13.5" x14ac:dyDescent="0.15">
      <c r="A3" s="20" t="s">
        <v>30</v>
      </c>
    </row>
    <row r="4" spans="1:3" ht="13.5" x14ac:dyDescent="0.15">
      <c r="C4" s="22" t="s">
        <v>32</v>
      </c>
    </row>
    <row r="5" spans="1:3" ht="22.5" customHeight="1" x14ac:dyDescent="0.15">
      <c r="A5" s="23" t="s">
        <v>137</v>
      </c>
      <c r="B5" s="23" t="s">
        <v>133</v>
      </c>
      <c r="C5" s="23" t="s">
        <v>168</v>
      </c>
    </row>
    <row r="6" spans="1:3" ht="18" customHeight="1" x14ac:dyDescent="0.15">
      <c r="A6" s="25" t="s">
        <v>167</v>
      </c>
      <c r="B6" s="26"/>
      <c r="C6" s="26"/>
    </row>
    <row r="7" spans="1:3" ht="18" customHeight="1" x14ac:dyDescent="0.15">
      <c r="A7" s="25"/>
      <c r="B7" s="26"/>
      <c r="C7" s="26"/>
    </row>
    <row r="8" spans="1:3" ht="18" customHeight="1" thickBot="1" x14ac:dyDescent="0.2">
      <c r="A8" s="48" t="s">
        <v>93</v>
      </c>
      <c r="B8" s="47"/>
      <c r="C8" s="47"/>
    </row>
    <row r="9" spans="1:3" ht="18" customHeight="1" thickTop="1" x14ac:dyDescent="0.15">
      <c r="A9" s="25" t="s">
        <v>166</v>
      </c>
      <c r="B9" s="26"/>
      <c r="C9" s="26"/>
    </row>
    <row r="10" spans="1:3" ht="18" customHeight="1" x14ac:dyDescent="0.15">
      <c r="A10" s="25" t="s">
        <v>165</v>
      </c>
      <c r="B10" s="26">
        <v>61848354</v>
      </c>
      <c r="C10" s="26">
        <v>7023373</v>
      </c>
    </row>
    <row r="11" spans="1:3" ht="18" customHeight="1" x14ac:dyDescent="0.15">
      <c r="A11" s="25" t="s">
        <v>164</v>
      </c>
      <c r="B11" s="26">
        <v>2320225</v>
      </c>
      <c r="C11" s="26">
        <v>282980</v>
      </c>
    </row>
    <row r="12" spans="1:3" ht="18" customHeight="1" x14ac:dyDescent="0.15">
      <c r="A12" s="25" t="s">
        <v>163</v>
      </c>
      <c r="B12" s="26">
        <v>86600301</v>
      </c>
      <c r="C12" s="26">
        <v>4429607</v>
      </c>
    </row>
    <row r="13" spans="1:3" ht="18" customHeight="1" x14ac:dyDescent="0.15">
      <c r="A13" s="25" t="s">
        <v>162</v>
      </c>
      <c r="B13" s="26">
        <v>2905074</v>
      </c>
      <c r="C13" s="26">
        <v>367923</v>
      </c>
    </row>
    <row r="14" spans="1:3" ht="18" customHeight="1" x14ac:dyDescent="0.15">
      <c r="A14" s="25" t="s">
        <v>161</v>
      </c>
      <c r="B14" s="26">
        <v>1012950</v>
      </c>
      <c r="C14" s="26">
        <v>0</v>
      </c>
    </row>
    <row r="15" spans="1:3" ht="18" customHeight="1" x14ac:dyDescent="0.15">
      <c r="A15" s="25" t="s">
        <v>160</v>
      </c>
      <c r="B15" s="26">
        <v>4094772</v>
      </c>
      <c r="C15" s="26">
        <v>289786</v>
      </c>
    </row>
    <row r="16" spans="1:3" ht="18" customHeight="1" x14ac:dyDescent="0.15">
      <c r="A16" s="25" t="s">
        <v>159</v>
      </c>
      <c r="B16" s="26">
        <v>2101600</v>
      </c>
      <c r="C16" s="26">
        <v>0</v>
      </c>
    </row>
    <row r="17" spans="1:3" ht="18" customHeight="1" x14ac:dyDescent="0.15">
      <c r="A17" s="25"/>
      <c r="B17" s="26"/>
      <c r="C17" s="26"/>
    </row>
    <row r="18" spans="1:3" ht="18" customHeight="1" x14ac:dyDescent="0.15">
      <c r="A18" s="25"/>
      <c r="B18" s="26"/>
      <c r="C18" s="26"/>
    </row>
    <row r="19" spans="1:3" ht="18" customHeight="1" x14ac:dyDescent="0.15">
      <c r="A19" s="25"/>
      <c r="B19" s="26"/>
      <c r="C19" s="26"/>
    </row>
    <row r="20" spans="1:3" ht="18" customHeight="1" thickBot="1" x14ac:dyDescent="0.2">
      <c r="A20" s="48" t="s">
        <v>93</v>
      </c>
      <c r="B20" s="47">
        <f>SUM(B10:B19)</f>
        <v>160883276</v>
      </c>
      <c r="C20" s="47">
        <f>SUM(C10:C19)</f>
        <v>12393669</v>
      </c>
    </row>
    <row r="21" spans="1:3" ht="18" customHeight="1" thickTop="1" x14ac:dyDescent="0.15">
      <c r="A21" s="28" t="s">
        <v>28</v>
      </c>
      <c r="B21" s="26">
        <f>B8+B20</f>
        <v>160883276</v>
      </c>
      <c r="C21" s="26">
        <f>C8+C20</f>
        <v>12393669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F12" sqref="F12"/>
    </sheetView>
  </sheetViews>
  <sheetFormatPr defaultColWidth="8.85546875" defaultRowHeight="11.25" x14ac:dyDescent="0.15"/>
  <cols>
    <col min="1" max="1" width="30.85546875" style="19" customWidth="1"/>
    <col min="2" max="3" width="19.85546875" style="19" customWidth="1"/>
    <col min="4" max="16384" width="8.85546875" style="19"/>
  </cols>
  <sheetData>
    <row r="1" spans="1:3" ht="21" x14ac:dyDescent="0.2">
      <c r="A1" s="18" t="s">
        <v>207</v>
      </c>
    </row>
    <row r="2" spans="1:3" ht="13.5" x14ac:dyDescent="0.15">
      <c r="A2" s="20" t="s">
        <v>1</v>
      </c>
    </row>
    <row r="3" spans="1:3" ht="13.5" x14ac:dyDescent="0.15">
      <c r="A3" s="20" t="s">
        <v>30</v>
      </c>
    </row>
    <row r="4" spans="1:3" ht="13.5" x14ac:dyDescent="0.15">
      <c r="C4" s="22" t="s">
        <v>32</v>
      </c>
    </row>
    <row r="5" spans="1:3" ht="22.5" customHeight="1" x14ac:dyDescent="0.15">
      <c r="A5" s="23" t="s">
        <v>137</v>
      </c>
      <c r="B5" s="23" t="s">
        <v>133</v>
      </c>
      <c r="C5" s="23" t="s">
        <v>168</v>
      </c>
    </row>
    <row r="6" spans="1:3" ht="18" customHeight="1" x14ac:dyDescent="0.15">
      <c r="A6" s="25" t="s">
        <v>167</v>
      </c>
      <c r="B6" s="26"/>
      <c r="C6" s="26"/>
    </row>
    <row r="7" spans="1:3" ht="18" customHeight="1" x14ac:dyDescent="0.15">
      <c r="A7" s="25"/>
      <c r="B7" s="26"/>
      <c r="C7" s="26"/>
    </row>
    <row r="8" spans="1:3" ht="18" customHeight="1" thickBot="1" x14ac:dyDescent="0.2">
      <c r="A8" s="48" t="s">
        <v>93</v>
      </c>
      <c r="B8" s="47"/>
      <c r="C8" s="47"/>
    </row>
    <row r="9" spans="1:3" ht="18" customHeight="1" thickTop="1" x14ac:dyDescent="0.15">
      <c r="A9" s="25" t="s">
        <v>166</v>
      </c>
      <c r="B9" s="26"/>
      <c r="C9" s="26"/>
    </row>
    <row r="10" spans="1:3" ht="18" customHeight="1" x14ac:dyDescent="0.15">
      <c r="A10" s="25" t="s">
        <v>165</v>
      </c>
      <c r="B10" s="26">
        <v>25074582</v>
      </c>
      <c r="C10" s="26">
        <v>0</v>
      </c>
    </row>
    <row r="11" spans="1:3" ht="18" customHeight="1" x14ac:dyDescent="0.15">
      <c r="A11" s="25" t="s">
        <v>164</v>
      </c>
      <c r="B11" s="26">
        <v>962600</v>
      </c>
      <c r="C11" s="26">
        <v>0</v>
      </c>
    </row>
    <row r="12" spans="1:3" ht="18" customHeight="1" x14ac:dyDescent="0.15">
      <c r="A12" s="25" t="s">
        <v>163</v>
      </c>
      <c r="B12" s="26">
        <v>63048568</v>
      </c>
      <c r="C12" s="26">
        <v>0</v>
      </c>
    </row>
    <row r="13" spans="1:3" ht="18" customHeight="1" x14ac:dyDescent="0.15">
      <c r="A13" s="25" t="s">
        <v>162</v>
      </c>
      <c r="B13" s="26">
        <v>1454200</v>
      </c>
      <c r="C13" s="26">
        <v>0</v>
      </c>
    </row>
    <row r="14" spans="1:3" ht="18" customHeight="1" x14ac:dyDescent="0.15">
      <c r="A14" s="25" t="s">
        <v>206</v>
      </c>
      <c r="B14" s="26">
        <v>520773</v>
      </c>
      <c r="C14" s="26">
        <v>0</v>
      </c>
    </row>
    <row r="15" spans="1:3" ht="18" customHeight="1" x14ac:dyDescent="0.15">
      <c r="A15" s="25" t="s">
        <v>160</v>
      </c>
      <c r="B15" s="26">
        <v>3204615</v>
      </c>
      <c r="C15" s="26">
        <v>0</v>
      </c>
    </row>
    <row r="16" spans="1:3" ht="18" customHeight="1" x14ac:dyDescent="0.15">
      <c r="A16" s="25" t="s">
        <v>159</v>
      </c>
      <c r="B16" s="26">
        <v>1120800</v>
      </c>
      <c r="C16" s="26">
        <v>0</v>
      </c>
    </row>
    <row r="17" spans="1:3" ht="18" customHeight="1" x14ac:dyDescent="0.15">
      <c r="A17" s="25"/>
      <c r="B17" s="26"/>
      <c r="C17" s="26"/>
    </row>
    <row r="18" spans="1:3" ht="18" customHeight="1" x14ac:dyDescent="0.15">
      <c r="A18" s="25" t="s">
        <v>205</v>
      </c>
      <c r="B18" s="26">
        <v>27400</v>
      </c>
      <c r="C18" s="26">
        <v>0</v>
      </c>
    </row>
    <row r="19" spans="1:3" ht="18" customHeight="1" x14ac:dyDescent="0.15">
      <c r="A19" s="25" t="s">
        <v>204</v>
      </c>
      <c r="B19" s="26">
        <v>267903</v>
      </c>
      <c r="C19" s="26">
        <v>0</v>
      </c>
    </row>
    <row r="20" spans="1:3" ht="18" customHeight="1" x14ac:dyDescent="0.15">
      <c r="A20" s="25"/>
      <c r="B20" s="26"/>
      <c r="C20" s="26"/>
    </row>
    <row r="21" spans="1:3" ht="18" customHeight="1" thickBot="1" x14ac:dyDescent="0.2">
      <c r="A21" s="48" t="s">
        <v>93</v>
      </c>
      <c r="B21" s="47">
        <f>SUM(B10:B20)</f>
        <v>95681441</v>
      </c>
      <c r="C21" s="47">
        <f>SUM(C10:C20)</f>
        <v>0</v>
      </c>
    </row>
    <row r="22" spans="1:3" ht="18" customHeight="1" thickTop="1" x14ac:dyDescent="0.15">
      <c r="A22" s="28" t="s">
        <v>28</v>
      </c>
      <c r="B22" s="26">
        <f>B8+B21</f>
        <v>95681441</v>
      </c>
      <c r="C22" s="26">
        <f>C8+C21</f>
        <v>0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sqref="A1:K1"/>
    </sheetView>
  </sheetViews>
  <sheetFormatPr defaultColWidth="8.85546875" defaultRowHeight="11.25" x14ac:dyDescent="0.15"/>
  <cols>
    <col min="1" max="1" width="20.85546875" style="7" customWidth="1"/>
    <col min="2" max="2" width="14.85546875" style="7" customWidth="1"/>
    <col min="3" max="3" width="16.85546875" style="7" customWidth="1"/>
    <col min="4" max="11" width="14.85546875" style="7" customWidth="1"/>
    <col min="12" max="16384" width="8.85546875" style="7"/>
  </cols>
  <sheetData>
    <row r="1" spans="1:12" ht="2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4" t="s">
        <v>2</v>
      </c>
    </row>
    <row r="3" spans="1:12" ht="13.5" x14ac:dyDescent="0.15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4" t="s">
        <v>4</v>
      </c>
    </row>
    <row r="4" spans="1:12" ht="22.5" customHeight="1" x14ac:dyDescent="0.15">
      <c r="A4" s="76" t="s">
        <v>5</v>
      </c>
      <c r="B4" s="77" t="s">
        <v>6</v>
      </c>
      <c r="C4" s="9"/>
      <c r="D4" s="76" t="s">
        <v>7</v>
      </c>
      <c r="E4" s="78" t="s">
        <v>8</v>
      </c>
      <c r="F4" s="76" t="s">
        <v>9</v>
      </c>
      <c r="G4" s="78" t="s">
        <v>10</v>
      </c>
      <c r="H4" s="79" t="s">
        <v>11</v>
      </c>
      <c r="I4" s="10"/>
      <c r="J4" s="6"/>
      <c r="K4" s="76" t="s">
        <v>12</v>
      </c>
    </row>
    <row r="5" spans="1:12" ht="22.5" customHeight="1" x14ac:dyDescent="0.15">
      <c r="A5" s="76"/>
      <c r="B5" s="76"/>
      <c r="C5" s="8" t="s">
        <v>13</v>
      </c>
      <c r="D5" s="76"/>
      <c r="E5" s="76"/>
      <c r="F5" s="76"/>
      <c r="G5" s="76"/>
      <c r="H5" s="76"/>
      <c r="I5" s="1" t="s">
        <v>14</v>
      </c>
      <c r="J5" s="1" t="s">
        <v>15</v>
      </c>
      <c r="K5" s="76"/>
    </row>
    <row r="6" spans="1:12" ht="22.5" customHeight="1" x14ac:dyDescent="0.15">
      <c r="A6" s="11" t="s">
        <v>16</v>
      </c>
      <c r="B6" s="12"/>
      <c r="C6" s="13"/>
      <c r="D6" s="12"/>
      <c r="E6" s="12"/>
      <c r="F6" s="12"/>
      <c r="G6" s="12"/>
      <c r="H6" s="12"/>
      <c r="I6" s="12"/>
      <c r="J6" s="12"/>
      <c r="K6" s="12"/>
    </row>
    <row r="7" spans="1:12" ht="22.5" customHeight="1" x14ac:dyDescent="0.15">
      <c r="A7" s="11" t="s">
        <v>17</v>
      </c>
      <c r="B7" s="12">
        <v>91943112</v>
      </c>
      <c r="C7" s="15"/>
      <c r="D7" s="12">
        <v>51840000</v>
      </c>
      <c r="E7" s="12"/>
      <c r="F7" s="12"/>
      <c r="G7" s="12">
        <v>40103112</v>
      </c>
      <c r="H7" s="12"/>
      <c r="I7" s="12"/>
      <c r="J7" s="12"/>
      <c r="K7" s="12"/>
      <c r="L7" s="7">
        <v>1</v>
      </c>
    </row>
    <row r="8" spans="1:12" ht="22.5" customHeight="1" x14ac:dyDescent="0.15">
      <c r="A8" s="11" t="s">
        <v>18</v>
      </c>
      <c r="B8" s="12">
        <v>221908415</v>
      </c>
      <c r="C8" s="15"/>
      <c r="D8" s="12">
        <v>215729592</v>
      </c>
      <c r="E8" s="12"/>
      <c r="F8" s="12"/>
      <c r="G8" s="12">
        <f>B8-D8</f>
        <v>6178823</v>
      </c>
      <c r="H8" s="12"/>
      <c r="I8" s="12"/>
      <c r="J8" s="12"/>
      <c r="K8" s="12"/>
      <c r="L8" s="7">
        <v>2</v>
      </c>
    </row>
    <row r="9" spans="1:12" ht="22.5" customHeight="1" x14ac:dyDescent="0.15">
      <c r="A9" s="11" t="s">
        <v>19</v>
      </c>
      <c r="B9" s="12"/>
      <c r="C9" s="13"/>
      <c r="D9" s="12"/>
      <c r="E9" s="12"/>
      <c r="F9" s="12"/>
      <c r="G9" s="12"/>
      <c r="H9" s="12"/>
      <c r="I9" s="12"/>
      <c r="J9" s="12"/>
      <c r="K9" s="12"/>
    </row>
    <row r="10" spans="1:12" ht="22.5" customHeight="1" x14ac:dyDescent="0.15">
      <c r="A10" s="11" t="s">
        <v>20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</row>
    <row r="11" spans="1:12" ht="22.5" customHeight="1" x14ac:dyDescent="0.15">
      <c r="A11" s="11" t="s">
        <v>21</v>
      </c>
      <c r="B11" s="12">
        <v>589399852</v>
      </c>
      <c r="C11" s="15"/>
      <c r="D11" s="12">
        <v>4495454</v>
      </c>
      <c r="E11" s="12"/>
      <c r="F11" s="12"/>
      <c r="G11" s="12">
        <f>B11-D11</f>
        <v>584904398</v>
      </c>
      <c r="H11" s="12"/>
      <c r="I11" s="12"/>
      <c r="J11" s="12"/>
      <c r="K11" s="12"/>
      <c r="L11" s="7">
        <v>7</v>
      </c>
    </row>
    <row r="12" spans="1:12" ht="22.5" customHeight="1" x14ac:dyDescent="0.15">
      <c r="A12" s="11" t="s">
        <v>22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</row>
    <row r="13" spans="1:12" ht="22.5" customHeight="1" x14ac:dyDescent="0.15">
      <c r="A13" s="11" t="s">
        <v>23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</row>
    <row r="14" spans="1:12" ht="22.5" customHeight="1" x14ac:dyDescent="0.15">
      <c r="A14" s="11" t="s">
        <v>24</v>
      </c>
      <c r="B14" s="12">
        <v>1746874312</v>
      </c>
      <c r="C14" s="15"/>
      <c r="D14" s="12">
        <v>1706874312</v>
      </c>
      <c r="E14" s="12"/>
      <c r="F14" s="12"/>
      <c r="G14" s="12">
        <f>B14-D14</f>
        <v>40000000</v>
      </c>
      <c r="H14" s="12"/>
      <c r="I14" s="12"/>
      <c r="J14" s="12"/>
      <c r="K14" s="12"/>
      <c r="L14" s="7">
        <v>24</v>
      </c>
    </row>
    <row r="15" spans="1:12" ht="22.5" customHeight="1" x14ac:dyDescent="0.15">
      <c r="A15" s="11" t="s">
        <v>25</v>
      </c>
      <c r="B15" s="12">
        <v>174047967</v>
      </c>
      <c r="C15" s="15"/>
      <c r="D15" s="12">
        <v>174047967</v>
      </c>
      <c r="E15" s="12"/>
      <c r="F15" s="12"/>
      <c r="G15" s="12">
        <v>0</v>
      </c>
      <c r="H15" s="12"/>
      <c r="I15" s="12"/>
      <c r="J15" s="12"/>
      <c r="K15" s="12"/>
      <c r="L15" s="7">
        <v>23</v>
      </c>
    </row>
    <row r="16" spans="1:12" ht="22.5" customHeight="1" x14ac:dyDescent="0.15">
      <c r="A16" s="11" t="s">
        <v>26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</row>
    <row r="17" spans="1:12" ht="22.5" customHeight="1" x14ac:dyDescent="0.15">
      <c r="A17" s="11" t="s">
        <v>22</v>
      </c>
      <c r="B17" s="12">
        <v>75552668</v>
      </c>
      <c r="C17" s="15"/>
      <c r="D17" s="12">
        <v>41360000</v>
      </c>
      <c r="E17" s="12"/>
      <c r="F17" s="12"/>
      <c r="G17" s="12">
        <f>B17-D17</f>
        <v>34192668</v>
      </c>
      <c r="H17" s="12"/>
      <c r="I17" s="12"/>
      <c r="J17" s="12"/>
      <c r="K17" s="12"/>
      <c r="L17" s="7">
        <v>18</v>
      </c>
    </row>
    <row r="18" spans="1:12" ht="22.5" customHeight="1" x14ac:dyDescent="0.15">
      <c r="A18" s="11" t="s">
        <v>27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</row>
    <row r="19" spans="1:12" ht="22.5" customHeight="1" x14ac:dyDescent="0.15">
      <c r="A19" s="5" t="s">
        <v>28</v>
      </c>
      <c r="B19" s="14">
        <f>SUM(B7:B18)</f>
        <v>2899726326</v>
      </c>
      <c r="C19" s="13">
        <v>347715983</v>
      </c>
      <c r="D19" s="14">
        <f>SUM(D7:D18)</f>
        <v>2194347325</v>
      </c>
      <c r="E19" s="14">
        <f t="shared" ref="E19:G19" si="0">SUM(E7:E18)</f>
        <v>0</v>
      </c>
      <c r="F19" s="14">
        <f t="shared" si="0"/>
        <v>0</v>
      </c>
      <c r="G19" s="14">
        <f t="shared" si="0"/>
        <v>705379001</v>
      </c>
      <c r="H19" s="3"/>
      <c r="I19" s="3"/>
      <c r="J19" s="3"/>
      <c r="K19" s="3"/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5"/>
  <pageMargins left="0.3888888888888889" right="0.3888888888888889" top="0.3888888888888889" bottom="0.3888888888888889" header="0.19444444444444445" footer="0.19444444444444445"/>
  <pageSetup paperSize="9" scale="82" fitToHeight="0" orientation="landscape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12" sqref="G12"/>
    </sheetView>
  </sheetViews>
  <sheetFormatPr defaultColWidth="8.85546875" defaultRowHeight="11.25" x14ac:dyDescent="0.15"/>
  <cols>
    <col min="1" max="1" width="22.85546875" style="7" customWidth="1"/>
    <col min="2" max="9" width="12.85546875" style="7" customWidth="1"/>
    <col min="10" max="16384" width="8.85546875" style="7"/>
  </cols>
  <sheetData>
    <row r="1" spans="1:9" ht="21" x14ac:dyDescent="0.15">
      <c r="A1" s="61" t="s">
        <v>158</v>
      </c>
      <c r="B1" s="61"/>
      <c r="C1" s="61"/>
      <c r="D1" s="61"/>
      <c r="E1" s="61"/>
      <c r="F1" s="61"/>
      <c r="G1" s="61"/>
      <c r="H1" s="61"/>
      <c r="I1" s="61"/>
    </row>
    <row r="2" spans="1:9" ht="13.5" x14ac:dyDescent="0.15">
      <c r="A2" s="2" t="s">
        <v>1</v>
      </c>
      <c r="B2" s="2"/>
      <c r="C2" s="2"/>
      <c r="D2" s="2"/>
      <c r="E2" s="2"/>
      <c r="F2" s="2"/>
      <c r="G2" s="2"/>
      <c r="H2" s="2"/>
      <c r="I2" s="4" t="s">
        <v>2</v>
      </c>
    </row>
    <row r="3" spans="1:9" ht="13.5" x14ac:dyDescent="0.15">
      <c r="A3" s="2" t="s">
        <v>3</v>
      </c>
      <c r="B3" s="2"/>
      <c r="C3" s="2"/>
      <c r="D3" s="2"/>
      <c r="E3" s="2"/>
      <c r="F3" s="2"/>
      <c r="G3" s="2"/>
      <c r="H3" s="2"/>
      <c r="I3" s="4" t="s">
        <v>4</v>
      </c>
    </row>
    <row r="4" spans="1:9" ht="37.5" customHeight="1" x14ac:dyDescent="0.15">
      <c r="A4" s="8" t="s">
        <v>148</v>
      </c>
      <c r="B4" s="16" t="s">
        <v>157</v>
      </c>
      <c r="C4" s="17" t="s">
        <v>156</v>
      </c>
      <c r="D4" s="17" t="s">
        <v>155</v>
      </c>
      <c r="E4" s="17" t="s">
        <v>154</v>
      </c>
      <c r="F4" s="17" t="s">
        <v>153</v>
      </c>
      <c r="G4" s="17" t="s">
        <v>152</v>
      </c>
      <c r="H4" s="16" t="s">
        <v>151</v>
      </c>
      <c r="I4" s="17" t="s">
        <v>150</v>
      </c>
    </row>
    <row r="5" spans="1:9" ht="18" customHeight="1" x14ac:dyDescent="0.15">
      <c r="A5" s="46">
        <f>SUM(B5:H5)</f>
        <v>2899726326</v>
      </c>
      <c r="B5" s="3">
        <v>2656554935</v>
      </c>
      <c r="C5" s="3">
        <v>136928823</v>
      </c>
      <c r="D5" s="3">
        <v>85651358</v>
      </c>
      <c r="E5" s="3">
        <v>0</v>
      </c>
      <c r="F5" s="3">
        <v>0</v>
      </c>
      <c r="G5" s="3">
        <v>0</v>
      </c>
      <c r="H5" s="3">
        <f>7880974+12710236</f>
        <v>20591210</v>
      </c>
      <c r="I5" s="3"/>
    </row>
    <row r="6" spans="1:9" x14ac:dyDescent="0.15">
      <c r="A6" s="7">
        <v>2899726326</v>
      </c>
    </row>
    <row r="7" spans="1:9" x14ac:dyDescent="0.15">
      <c r="A7" s="7">
        <f>A6-A5</f>
        <v>0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有形固定資産の明細</vt:lpstr>
      <vt:lpstr>有形固定資産に係る行政目的別の明細</vt:lpstr>
      <vt:lpstr>投資及び出資金の明細</vt:lpstr>
      <vt:lpstr>基金の明細 _一般会計等</vt:lpstr>
      <vt:lpstr>貸付金の明細</vt:lpstr>
      <vt:lpstr>長期延滞債権の明細_一般会計等</vt:lpstr>
      <vt:lpstr>未収金の明細_一般会計等</vt:lpstr>
      <vt:lpstr>地方債等（借入先別）の明細</vt:lpstr>
      <vt:lpstr>地方債等（利率別）の明細</vt:lpstr>
      <vt:lpstr>地方債等（返済期間別）の明細</vt:lpstr>
      <vt:lpstr>引当金の明細_一般会計等</vt:lpstr>
      <vt:lpstr>補助金等の明細(H30)</vt:lpstr>
      <vt:lpstr>財源の明細</vt:lpstr>
      <vt:lpstr>財源情報の明細</vt:lpstr>
      <vt:lpstr>資金の明細</vt:lpstr>
      <vt:lpstr>財源の明細!Print_Area</vt:lpstr>
      <vt:lpstr>'地方債等（借入先別）の明細'!Print_Area</vt:lpstr>
      <vt:lpstr>投資及び出資金の明細!Print_Area</vt:lpstr>
      <vt:lpstr>有形固定資産に係る行政目的別の明細!Print_Area</vt:lpstr>
      <vt:lpstr>有形固定資産の明細!Print_Area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亮揮</dc:creator>
  <cp:lastModifiedBy>5610</cp:lastModifiedBy>
  <dcterms:created xsi:type="dcterms:W3CDTF">2020-04-22T07:28:42Z</dcterms:created>
  <dcterms:modified xsi:type="dcterms:W3CDTF">2020-04-22T07:28:42Z</dcterms:modified>
</cp:coreProperties>
</file>