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\sc100002\01財務契約Ｔ\①財政\61_公会計\02_統一モデル移行関係\平成30年度（平成29年度決算）\13_ＨＰ掲載用\付属明細書　注記\"/>
    </mc:Choice>
  </mc:AlternateContent>
  <bookViews>
    <workbookView xWindow="0" yWindow="0" windowWidth="20490" windowHeight="7770"/>
  </bookViews>
  <sheets>
    <sheet name="有形固定資産の明細" sheetId="10" r:id="rId1"/>
    <sheet name="投資及び出資金の明細" sheetId="8" r:id="rId2"/>
    <sheet name="基金の明細 _一般会計等" sheetId="3" r:id="rId3"/>
    <sheet name="貸付金の明細" sheetId="6" r:id="rId4"/>
    <sheet name="長期延滞債権の明細_一般会計等" sheetId="7" r:id="rId5"/>
    <sheet name="未収金の明細_一般会計等" sheetId="9" r:id="rId6"/>
    <sheet name="財源の明細" sheetId="4" r:id="rId7"/>
    <sheet name="財源情報の明細" sheetId="5" r:id="rId8"/>
  </sheets>
  <definedNames>
    <definedName name="_xlnm._FilterDatabase" localSheetId="1" hidden="1">投資及び出資金の明細!$A$13:$L$29</definedName>
    <definedName name="_xlnm._FilterDatabase" localSheetId="0" hidden="1">有形固定資産の明細!$A$5:$H$69</definedName>
    <definedName name="_xlnm.Print_Area" localSheetId="6">財源の明細!$A:$E</definedName>
    <definedName name="_xlnm.Print_Area" localSheetId="1">投資及び出資金の明細!$A:$K</definedName>
    <definedName name="_xlnm.Print_Titles" localSheetId="0">有形固定資産の明細!$1:$5</definedName>
  </definedNames>
  <calcPr calcId="162913"/>
</workbook>
</file>

<file path=xl/calcChain.xml><?xml version="1.0" encoding="utf-8"?>
<calcChain xmlns="http://schemas.openxmlformats.org/spreadsheetml/2006/main">
  <c r="B18" i="10" l="1"/>
  <c r="C18" i="10"/>
  <c r="D18" i="10"/>
  <c r="E18" i="10"/>
  <c r="F18" i="10"/>
  <c r="G18" i="10"/>
  <c r="H18" i="10"/>
  <c r="B33" i="10"/>
  <c r="C33" i="10"/>
  <c r="D33" i="10"/>
  <c r="E33" i="10"/>
  <c r="F33" i="10"/>
  <c r="G33" i="10"/>
  <c r="H33" i="10"/>
  <c r="B48" i="10"/>
  <c r="C48" i="10"/>
  <c r="D48" i="10"/>
  <c r="E48" i="10"/>
  <c r="F48" i="10"/>
  <c r="G48" i="10"/>
  <c r="H48" i="10"/>
  <c r="B21" i="9" l="1"/>
  <c r="C21" i="9"/>
  <c r="B22" i="9"/>
  <c r="C22" i="9"/>
  <c r="B8" i="8" l="1"/>
  <c r="E8" i="8"/>
  <c r="H8" i="8"/>
  <c r="B10" i="8"/>
  <c r="E14" i="8"/>
  <c r="G14" i="8"/>
  <c r="H14" i="8"/>
  <c r="J14" i="8"/>
  <c r="E15" i="8"/>
  <c r="G15" i="8"/>
  <c r="H15" i="8"/>
  <c r="J15" i="8"/>
  <c r="K15" i="8"/>
  <c r="E16" i="8"/>
  <c r="G16" i="8"/>
  <c r="H16" i="8"/>
  <c r="J16" i="8"/>
  <c r="K16" i="8"/>
  <c r="C17" i="8"/>
  <c r="E17" i="8" s="1"/>
  <c r="H17" i="8" s="1"/>
  <c r="D17" i="8"/>
  <c r="F17" i="8"/>
  <c r="G17" i="8"/>
  <c r="J17" i="8"/>
  <c r="E18" i="8"/>
  <c r="G18" i="8"/>
  <c r="H18" i="8"/>
  <c r="J18" i="8"/>
  <c r="K18" i="8"/>
  <c r="E19" i="8"/>
  <c r="H19" i="8" s="1"/>
  <c r="G19" i="8"/>
  <c r="J19" i="8"/>
  <c r="K19" i="8"/>
  <c r="E20" i="8"/>
  <c r="H20" i="8" s="1"/>
  <c r="G20" i="8"/>
  <c r="J20" i="8"/>
  <c r="K20" i="8"/>
  <c r="E21" i="8"/>
  <c r="G21" i="8"/>
  <c r="H21" i="8"/>
  <c r="J21" i="8"/>
  <c r="E22" i="8"/>
  <c r="G22" i="8"/>
  <c r="H22" i="8"/>
  <c r="J22" i="8"/>
  <c r="K22" i="8"/>
  <c r="E23" i="8"/>
  <c r="G23" i="8"/>
  <c r="H23" i="8"/>
  <c r="J23" i="8"/>
  <c r="K23" i="8"/>
  <c r="E24" i="8"/>
  <c r="H24" i="8" s="1"/>
  <c r="G24" i="8"/>
  <c r="J24" i="8"/>
  <c r="K24" i="8"/>
  <c r="E25" i="8"/>
  <c r="H25" i="8" s="1"/>
  <c r="G25" i="8"/>
  <c r="J25" i="8"/>
  <c r="E26" i="8"/>
  <c r="H26" i="8" s="1"/>
  <c r="G26" i="8"/>
  <c r="J26" i="8"/>
  <c r="E27" i="8"/>
  <c r="H27" i="8" s="1"/>
  <c r="G27" i="8"/>
  <c r="J27" i="8"/>
  <c r="K27" i="8"/>
  <c r="E28" i="8"/>
  <c r="H28" i="8" s="1"/>
  <c r="G28" i="8"/>
  <c r="J28" i="8"/>
  <c r="K28" i="8"/>
  <c r="E29" i="8"/>
  <c r="G29" i="8"/>
  <c r="H29" i="8"/>
  <c r="J29" i="8"/>
  <c r="K29" i="8"/>
  <c r="B34" i="8"/>
  <c r="J34" i="8"/>
  <c r="B20" i="7" l="1"/>
  <c r="C20" i="7"/>
  <c r="B21" i="7"/>
  <c r="C21" i="7"/>
  <c r="B7" i="6" l="1"/>
  <c r="B8" i="6"/>
  <c r="B9" i="6"/>
  <c r="B18" i="6"/>
  <c r="D18" i="6"/>
  <c r="E6" i="4" l="1"/>
  <c r="E21" i="4" s="1"/>
  <c r="E33" i="4" s="1"/>
  <c r="E26" i="4"/>
  <c r="E27" i="4"/>
  <c r="E31" i="4" s="1"/>
  <c r="E32" i="4" s="1"/>
  <c r="E28" i="4"/>
  <c r="E25" i="3" l="1"/>
  <c r="D25" i="3"/>
  <c r="C25" i="3"/>
  <c r="B25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25" i="3" l="1"/>
</calcChain>
</file>

<file path=xl/sharedStrings.xml><?xml version="1.0" encoding="utf-8"?>
<sst xmlns="http://schemas.openxmlformats.org/spreadsheetml/2006/main" count="551" uniqueCount="190">
  <si>
    <t>基金の明細</t>
  </si>
  <si>
    <t>自治体名：長泉町</t>
  </si>
  <si>
    <t>年度：平成29年度</t>
  </si>
  <si>
    <t>種類</t>
  </si>
  <si>
    <t>現金預金</t>
  </si>
  <si>
    <t>有価証券</t>
  </si>
  <si>
    <t>土地</t>
  </si>
  <si>
    <t>その他</t>
  </si>
  <si>
    <t>合計_x000D_
(貸借対照表計上額)</t>
  </si>
  <si>
    <t>(参考)財産に関する_x000D_
調書記載額</t>
  </si>
  <si>
    <t>合計</t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</si>
  <si>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</si>
  <si>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減債基金</t>
    <rPh sb="0" eb="2">
      <t>ゲンサイ</t>
    </rPh>
    <rPh sb="2" eb="4">
      <t>キキン</t>
    </rPh>
    <phoneticPr fontId="3"/>
  </si>
  <si>
    <t>美術品購入基金</t>
    <rPh sb="0" eb="2">
      <t>ビジュツ</t>
    </rPh>
    <rPh sb="2" eb="3">
      <t>ヒン</t>
    </rPh>
    <rPh sb="3" eb="5">
      <t>コウニュウ</t>
    </rPh>
    <rPh sb="5" eb="7">
      <t>キキン</t>
    </rPh>
    <phoneticPr fontId="2"/>
  </si>
  <si>
    <t>国債交流基金</t>
    <rPh sb="0" eb="2">
      <t>コクサイ</t>
    </rPh>
    <rPh sb="2" eb="4">
      <t>コウリュウ</t>
    </rPh>
    <rPh sb="4" eb="6">
      <t>キキン</t>
    </rPh>
    <phoneticPr fontId="2"/>
  </si>
  <si>
    <t>地域福祉基金</t>
    <rPh sb="0" eb="2">
      <t>チイキ</t>
    </rPh>
    <rPh sb="2" eb="4">
      <t>フクシ</t>
    </rPh>
    <rPh sb="4" eb="6">
      <t>キキン</t>
    </rPh>
    <phoneticPr fontId="2"/>
  </si>
  <si>
    <t>衛生施設建設基金</t>
    <rPh sb="0" eb="2">
      <t>エイセイ</t>
    </rPh>
    <rPh sb="2" eb="4">
      <t>シセツ</t>
    </rPh>
    <rPh sb="4" eb="6">
      <t>ケンセツ</t>
    </rPh>
    <rPh sb="6" eb="8">
      <t>キキン</t>
    </rPh>
    <phoneticPr fontId="2"/>
  </si>
  <si>
    <t>ふるさと水と土基金</t>
    <rPh sb="4" eb="5">
      <t>ミズ</t>
    </rPh>
    <rPh sb="6" eb="7">
      <t>ツチ</t>
    </rPh>
    <rPh sb="7" eb="9">
      <t>キキン</t>
    </rPh>
    <phoneticPr fontId="2"/>
  </si>
  <si>
    <t>町営住宅修繕基金</t>
    <rPh sb="0" eb="2">
      <t>チョウエイ</t>
    </rPh>
    <rPh sb="2" eb="4">
      <t>ジュウタク</t>
    </rPh>
    <rPh sb="4" eb="6">
      <t>シュウゼン</t>
    </rPh>
    <rPh sb="6" eb="8">
      <t>キキン</t>
    </rPh>
    <phoneticPr fontId="2"/>
  </si>
  <si>
    <t>育英資金給付基金</t>
    <rPh sb="0" eb="2">
      <t>イクエイ</t>
    </rPh>
    <rPh sb="2" eb="4">
      <t>シキン</t>
    </rPh>
    <rPh sb="4" eb="6">
      <t>キュウフ</t>
    </rPh>
    <rPh sb="6" eb="8">
      <t>キキン</t>
    </rPh>
    <phoneticPr fontId="2"/>
  </si>
  <si>
    <t>スポーツ施設整備基金</t>
    <rPh sb="4" eb="6">
      <t>シセツ</t>
    </rPh>
    <rPh sb="6" eb="8">
      <t>セイビ</t>
    </rPh>
    <rPh sb="8" eb="10">
      <t>キキン</t>
    </rPh>
    <phoneticPr fontId="2"/>
  </si>
  <si>
    <t>収入印紙等購買基金</t>
    <rPh sb="0" eb="2">
      <t>シュウニュウ</t>
    </rPh>
    <rPh sb="2" eb="4">
      <t>インシ</t>
    </rPh>
    <rPh sb="4" eb="5">
      <t>トウ</t>
    </rPh>
    <rPh sb="5" eb="7">
      <t>コウバイ</t>
    </rPh>
    <rPh sb="7" eb="9">
      <t>キキン</t>
    </rPh>
    <phoneticPr fontId="2"/>
  </si>
  <si>
    <t>公共施設長寿命化基金</t>
    <rPh sb="0" eb="2">
      <t>コウキョウ</t>
    </rPh>
    <rPh sb="2" eb="4">
      <t>シセツ</t>
    </rPh>
    <rPh sb="4" eb="5">
      <t>チョウ</t>
    </rPh>
    <rPh sb="5" eb="8">
      <t>ジュミョウカ</t>
    </rPh>
    <rPh sb="8" eb="10">
      <t>キキン</t>
    </rPh>
    <phoneticPr fontId="2"/>
  </si>
  <si>
    <t>土地開発基金</t>
    <rPh sb="0" eb="2">
      <t>トチ</t>
    </rPh>
    <rPh sb="2" eb="4">
      <t>カイハツ</t>
    </rPh>
    <rPh sb="4" eb="6">
      <t>キキン</t>
    </rPh>
    <phoneticPr fontId="3"/>
  </si>
  <si>
    <t>(単位：円)</t>
    <rPh sb="4" eb="5">
      <t>エン</t>
    </rPh>
    <phoneticPr fontId="4"/>
  </si>
  <si>
    <t>小計</t>
  </si>
  <si>
    <t>計</t>
  </si>
  <si>
    <t>県支出金</t>
    <rPh sb="0" eb="1">
      <t>ケン</t>
    </rPh>
    <rPh sb="1" eb="4">
      <t>シシュツキン</t>
    </rPh>
    <phoneticPr fontId="4"/>
  </si>
  <si>
    <t>国庫支出金</t>
    <rPh sb="0" eb="2">
      <t>コッコ</t>
    </rPh>
    <rPh sb="2" eb="5">
      <t>シシュツキン</t>
    </rPh>
    <phoneticPr fontId="4"/>
  </si>
  <si>
    <t>経常的_x000D_
補助金</t>
  </si>
  <si>
    <t>資本的_x000D_
補助金</t>
  </si>
  <si>
    <t>国県等補助金</t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</si>
  <si>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</si>
  <si>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寄附金</t>
    <rPh sb="0" eb="3">
      <t>キフキン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</si>
  <si>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</si>
  <si>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</si>
  <si>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</si>
  <si>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</si>
  <si>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4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</si>
  <si>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</si>
  <si>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</si>
  <si>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4"/>
  </si>
  <si>
    <t>配当割交付金</t>
    <rPh sb="0" eb="6">
      <t>ハイトウワリコウフキン</t>
    </rPh>
    <phoneticPr fontId="4"/>
  </si>
  <si>
    <t>利子割交付金</t>
    <rPh sb="0" eb="2">
      <t>リシ</t>
    </rPh>
    <rPh sb="2" eb="3">
      <t>ワリ</t>
    </rPh>
    <rPh sb="3" eb="6">
      <t>コウフキン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</si>
  <si>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</si>
  <si>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町税</t>
    <rPh sb="0" eb="1">
      <t>マチ</t>
    </rPh>
    <rPh sb="1" eb="2">
      <t>ゼイ</t>
    </rPh>
    <phoneticPr fontId="4"/>
  </si>
  <si>
    <t>税収等</t>
  </si>
  <si>
    <t>一般会計</t>
  </si>
  <si>
    <t>金額</t>
  </si>
  <si>
    <t>財源の内容</t>
  </si>
  <si>
    <t>区分</t>
  </si>
  <si>
    <t>会計</t>
  </si>
  <si>
    <t>財源の明細</t>
  </si>
  <si>
    <t>-</t>
  </si>
  <si>
    <t>貸付金・基金等の増加</t>
  </si>
  <si>
    <t>有形固定資産等の増加</t>
  </si>
  <si>
    <t>純行政コスト</t>
  </si>
  <si>
    <t>地方債等</t>
  </si>
  <si>
    <t>内訳</t>
  </si>
  <si>
    <t>（単位：円）</t>
  </si>
  <si>
    <t>会計：一般会計等</t>
  </si>
  <si>
    <t>財源情報の明細</t>
  </si>
  <si>
    <t>長泉町商工会経営支援資金貸付金</t>
    <rPh sb="0" eb="2">
      <t>ナガイズミ</t>
    </rPh>
    <rPh sb="2" eb="3">
      <t>マチ</t>
    </rPh>
    <rPh sb="3" eb="6">
      <t>ショウコウカイ</t>
    </rPh>
    <rPh sb="6" eb="8">
      <t>ケイエイ</t>
    </rPh>
    <rPh sb="8" eb="10">
      <t>シエン</t>
    </rPh>
    <rPh sb="10" eb="12">
      <t>シキン</t>
    </rPh>
    <rPh sb="12" eb="14">
      <t>カシツケ</t>
    </rPh>
    <rPh sb="14" eb="15">
      <t>キン</t>
    </rPh>
    <phoneticPr fontId="8"/>
  </si>
  <si>
    <t>勤労者教育資金貸付金</t>
    <rPh sb="0" eb="3">
      <t>キンロウシャ</t>
    </rPh>
    <rPh sb="3" eb="5">
      <t>キョウイク</t>
    </rPh>
    <rPh sb="5" eb="7">
      <t>シキン</t>
    </rPh>
    <rPh sb="7" eb="9">
      <t>カシツケ</t>
    </rPh>
    <rPh sb="9" eb="10">
      <t>キン</t>
    </rPh>
    <phoneticPr fontId="8"/>
  </si>
  <si>
    <t>勤労者住宅建設資金貸付金</t>
    <rPh sb="0" eb="3">
      <t>キンロウシャ</t>
    </rPh>
    <rPh sb="3" eb="5">
      <t>ジュウタク</t>
    </rPh>
    <rPh sb="5" eb="7">
      <t>ケンセツ</t>
    </rPh>
    <rPh sb="7" eb="9">
      <t>シキン</t>
    </rPh>
    <rPh sb="9" eb="11">
      <t>カシツケ</t>
    </rPh>
    <rPh sb="11" eb="12">
      <t>キン</t>
    </rPh>
    <phoneticPr fontId="8"/>
  </si>
  <si>
    <t>徴収不能引当金_x000D_
計上額</t>
  </si>
  <si>
    <t>貸借対照表計上額</t>
  </si>
  <si>
    <t>(参考)_x000D_
貸付金計</t>
  </si>
  <si>
    <t>短期貸付金</t>
  </si>
  <si>
    <t>長期貸付金</t>
  </si>
  <si>
    <t>相手先名または種別</t>
  </si>
  <si>
    <t>貸付金の明細</t>
  </si>
  <si>
    <t>使用料及び手数料</t>
    <rPh sb="0" eb="3">
      <t>シヨウリョウ</t>
    </rPh>
    <rPh sb="3" eb="4">
      <t>オヨ</t>
    </rPh>
    <rPh sb="5" eb="8">
      <t>テスウリョウ</t>
    </rPh>
    <phoneticPr fontId="4"/>
  </si>
  <si>
    <t>民生費負担金</t>
    <rPh sb="0" eb="2">
      <t>ミンセイ</t>
    </rPh>
    <rPh sb="2" eb="3">
      <t>ヒ</t>
    </rPh>
    <rPh sb="3" eb="6">
      <t>フタンキン</t>
    </rPh>
    <phoneticPr fontId="2"/>
  </si>
  <si>
    <t>都市計画税</t>
    <rPh sb="0" eb="2">
      <t>トシ</t>
    </rPh>
    <rPh sb="2" eb="4">
      <t>ケイカク</t>
    </rPh>
    <rPh sb="4" eb="5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</si>
  <si>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</si>
  <si>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</si>
  <si>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町民税_法人</t>
    <rPh sb="0" eb="2">
      <t>チョウミン</t>
    </rPh>
    <rPh sb="2" eb="3">
      <t>ゼイ</t>
    </rPh>
    <rPh sb="4" eb="6">
      <t>ホウジン</t>
    </rPh>
    <phoneticPr fontId="2"/>
  </si>
  <si>
    <t>町民税_個人</t>
    <rPh sb="0" eb="2">
      <t>チョウミン</t>
    </rPh>
    <rPh sb="2" eb="3">
      <t>ゼイ</t>
    </rPh>
    <rPh sb="4" eb="6">
      <t>コジン</t>
    </rPh>
    <phoneticPr fontId="2"/>
  </si>
  <si>
    <t>【未収金】</t>
  </si>
  <si>
    <t>【貸付金】</t>
  </si>
  <si>
    <t>徴収不能引当金計上額</t>
  </si>
  <si>
    <t>長期延滞債権の明細</t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</si>
  <si>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9"/>
  </si>
  <si>
    <t>静岡県林業会議所</t>
    <rPh sb="0" eb="3">
      <t>シズオカケン</t>
    </rPh>
    <rPh sb="3" eb="5">
      <t>リンギョウ</t>
    </rPh>
    <rPh sb="5" eb="8">
      <t>カイギショ</t>
    </rPh>
    <phoneticPr fontId="9"/>
  </si>
  <si>
    <t>静岡県障害者スポーツ協会</t>
    <rPh sb="0" eb="3">
      <t>シズオカケン</t>
    </rPh>
    <rPh sb="3" eb="6">
      <t>ショウガイシャ</t>
    </rPh>
    <rPh sb="10" eb="12">
      <t>キョウカイ</t>
    </rPh>
    <phoneticPr fontId="9"/>
  </si>
  <si>
    <t>駿東勤労者福祉サービスセンター</t>
    <rPh sb="0" eb="2">
      <t>スントウ</t>
    </rPh>
    <rPh sb="2" eb="5">
      <t>キンロウシャ</t>
    </rPh>
    <rPh sb="5" eb="7">
      <t>フクシ</t>
    </rPh>
    <phoneticPr fontId="9"/>
  </si>
  <si>
    <t>静岡県山林協会</t>
    <rPh sb="0" eb="3">
      <t>シズオカケン</t>
    </rPh>
    <rPh sb="3" eb="5">
      <t>サンリン</t>
    </rPh>
    <rPh sb="5" eb="7">
      <t>キョウカイ</t>
    </rPh>
    <phoneticPr fontId="9"/>
  </si>
  <si>
    <t>しずおか健康長寿財団</t>
    <rPh sb="4" eb="6">
      <t>ケンコウ</t>
    </rPh>
    <rPh sb="6" eb="8">
      <t>チョウジュ</t>
    </rPh>
    <rPh sb="8" eb="10">
      <t>ザイダン</t>
    </rPh>
    <phoneticPr fontId="9"/>
  </si>
  <si>
    <t>静岡県腎臓バンク</t>
    <rPh sb="0" eb="3">
      <t>シズオカケン</t>
    </rPh>
    <rPh sb="3" eb="5">
      <t>ジンゾウ</t>
    </rPh>
    <phoneticPr fontId="9"/>
  </si>
  <si>
    <t>静岡県暴力追放運動推進センター</t>
    <rPh sb="0" eb="3">
      <t>シズオカケン</t>
    </rPh>
    <rPh sb="3" eb="5">
      <t>ボウリョク</t>
    </rPh>
    <rPh sb="5" eb="7">
      <t>ツイホウ</t>
    </rPh>
    <rPh sb="7" eb="9">
      <t>ウンドウ</t>
    </rPh>
    <rPh sb="9" eb="11">
      <t>スイシン</t>
    </rPh>
    <phoneticPr fontId="9"/>
  </si>
  <si>
    <t>静岡県死亡獣畜処理基盤強化基金</t>
    <rPh sb="0" eb="3">
      <t>シズオカケン</t>
    </rPh>
    <rPh sb="3" eb="5">
      <t>シボウ</t>
    </rPh>
    <rPh sb="5" eb="6">
      <t>ケモノ</t>
    </rPh>
    <rPh sb="6" eb="7">
      <t>チク</t>
    </rPh>
    <rPh sb="7" eb="9">
      <t>ショリ</t>
    </rPh>
    <rPh sb="9" eb="11">
      <t>キバン</t>
    </rPh>
    <rPh sb="11" eb="13">
      <t>キョウカ</t>
    </rPh>
    <rPh sb="13" eb="15">
      <t>キキン</t>
    </rPh>
    <phoneticPr fontId="9"/>
  </si>
  <si>
    <t>静岡県文化財団</t>
    <rPh sb="0" eb="3">
      <t>シズオカケン</t>
    </rPh>
    <rPh sb="3" eb="5">
      <t>ブンカ</t>
    </rPh>
    <rPh sb="5" eb="7">
      <t>ザイダン</t>
    </rPh>
    <phoneticPr fontId="9"/>
  </si>
  <si>
    <t>静岡県グリーンバンク</t>
    <rPh sb="0" eb="3">
      <t>シズオカケン</t>
    </rPh>
    <phoneticPr fontId="9"/>
  </si>
  <si>
    <t>静岡県勤労者信用基金協会</t>
    <rPh sb="0" eb="3">
      <t>シズオカケン</t>
    </rPh>
    <rPh sb="3" eb="6">
      <t>キンロウシャ</t>
    </rPh>
    <rPh sb="6" eb="8">
      <t>シンヨウ</t>
    </rPh>
    <rPh sb="8" eb="10">
      <t>キキン</t>
    </rPh>
    <rPh sb="10" eb="12">
      <t>キョウカイ</t>
    </rPh>
    <phoneticPr fontId="9"/>
  </si>
  <si>
    <t>静岡家畜畜産物衛生指導協会</t>
    <rPh sb="0" eb="2">
      <t>シズオカ</t>
    </rPh>
    <rPh sb="2" eb="4">
      <t>カチク</t>
    </rPh>
    <rPh sb="4" eb="7">
      <t>チクサンブツ</t>
    </rPh>
    <rPh sb="7" eb="9">
      <t>エイセイ</t>
    </rPh>
    <rPh sb="9" eb="11">
      <t>シドウ</t>
    </rPh>
    <rPh sb="11" eb="13">
      <t>キョウカイ</t>
    </rPh>
    <phoneticPr fontId="9"/>
  </si>
  <si>
    <t>静岡県信用保証協会</t>
    <rPh sb="0" eb="3">
      <t>シズオカケン</t>
    </rPh>
    <rPh sb="3" eb="5">
      <t>シンヨウ</t>
    </rPh>
    <rPh sb="5" eb="7">
      <t>ホショウ</t>
    </rPh>
    <rPh sb="7" eb="9">
      <t>キョウカイ</t>
    </rPh>
    <phoneticPr fontId="9"/>
  </si>
  <si>
    <t>静岡県農業信用基金協会</t>
    <rPh sb="0" eb="3">
      <t>シズオカケン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9"/>
  </si>
  <si>
    <t>愛鷹山林組合</t>
    <rPh sb="0" eb="1">
      <t>アイ</t>
    </rPh>
    <rPh sb="1" eb="2">
      <t>タカ</t>
    </rPh>
    <rPh sb="2" eb="4">
      <t>サンリン</t>
    </rPh>
    <rPh sb="4" eb="6">
      <t>クミアイ</t>
    </rPh>
    <phoneticPr fontId="9"/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</si>
  <si>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</si>
  <si>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</si>
  <si>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</si>
  <si>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</si>
  <si>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</si>
  <si>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</si>
  <si>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</si>
  <si>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</si>
  <si>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</si>
  <si>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</si>
  <si>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市場価格のないもののうち連結対象団体以外に対するもの</t>
  </si>
  <si>
    <t>水道事業会計</t>
    <rPh sb="0" eb="2">
      <t>スイドウ</t>
    </rPh>
    <rPh sb="2" eb="4">
      <t>ジギョウ</t>
    </rPh>
    <rPh sb="4" eb="6">
      <t>カイケイ</t>
    </rPh>
    <phoneticPr fontId="9"/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</si>
  <si>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</si>
  <si>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</si>
  <si>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</si>
  <si>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年度：平成29年度</t>
    <phoneticPr fontId="4"/>
  </si>
  <si>
    <t>投資及び出資金の明細</t>
  </si>
  <si>
    <t>雑入</t>
    <rPh sb="0" eb="2">
      <t>ザツニュウ</t>
    </rPh>
    <phoneticPr fontId="4"/>
  </si>
  <si>
    <t>入湯税</t>
    <rPh sb="0" eb="2">
      <t>ニュウトウ</t>
    </rPh>
    <rPh sb="2" eb="3">
      <t>ゼイ</t>
    </rPh>
    <phoneticPr fontId="4"/>
  </si>
  <si>
    <t>未収金の明細</t>
  </si>
  <si>
    <t>　美術品</t>
  </si>
  <si>
    <t>　物品</t>
  </si>
  <si>
    <t>　機械器具</t>
  </si>
  <si>
    <t>物品</t>
  </si>
  <si>
    <t>　公共用財産建設仮勘定</t>
  </si>
  <si>
    <t>　その他の公共用財産</t>
  </si>
  <si>
    <t>　その他（公共工作物）</t>
  </si>
  <si>
    <t>　林道（公共工作物）</t>
  </si>
  <si>
    <t>　農道（公共工作物）</t>
  </si>
  <si>
    <t>　トンネル（公共工作物）</t>
  </si>
  <si>
    <t>　下水処理（公共工作物）</t>
  </si>
  <si>
    <t>　防火水槽（公共工作物）</t>
  </si>
  <si>
    <t>　下水道（公共工作物）</t>
  </si>
  <si>
    <t>　公園（公共工作物）</t>
  </si>
  <si>
    <t>　漁港・港湾（公共工作物）</t>
  </si>
  <si>
    <t>　山林（公共工作物）</t>
  </si>
  <si>
    <t>　ダム（公共工作物）</t>
  </si>
  <si>
    <t>　河川（公共工作物）</t>
  </si>
  <si>
    <t>　道路（公共工作物）</t>
  </si>
  <si>
    <t>　橋梁（公共工作物）</t>
  </si>
  <si>
    <t>　インフラ工作物</t>
    <rPh sb="5" eb="8">
      <t>コウサクブツ</t>
    </rPh>
    <phoneticPr fontId="4"/>
  </si>
  <si>
    <t>　その他（公共建物）</t>
  </si>
  <si>
    <t>　林道（公共建物）</t>
  </si>
  <si>
    <t>　農道（公共建物）</t>
  </si>
  <si>
    <t>　トンネル（公共建物）</t>
  </si>
  <si>
    <t>　下水処理（公共建物）</t>
  </si>
  <si>
    <t>　防火水槽（公共建物）</t>
  </si>
  <si>
    <t>　下水道（公共建物）</t>
  </si>
  <si>
    <t>　公園（公共建物）</t>
  </si>
  <si>
    <t>　漁港・港湾（公共建物）</t>
  </si>
  <si>
    <t>　山林（公共建物）</t>
  </si>
  <si>
    <t>　ダム（公共建物）</t>
  </si>
  <si>
    <t>　河川（公共建物）</t>
  </si>
  <si>
    <t>　道路（公共建物）</t>
  </si>
  <si>
    <t>　橋梁（公共建物）</t>
  </si>
  <si>
    <t>　インフラ建物</t>
    <rPh sb="5" eb="7">
      <t>タテモノ</t>
    </rPh>
    <phoneticPr fontId="4"/>
  </si>
  <si>
    <t>　その他（公共土地）</t>
  </si>
  <si>
    <t>　林道（公共土地）</t>
  </si>
  <si>
    <t>　農道（公共土地）</t>
  </si>
  <si>
    <t>　トンネル（公共土地）</t>
  </si>
  <si>
    <t>　下水処理（公共土地）</t>
  </si>
  <si>
    <t>　防火水槽（公共土地）</t>
  </si>
  <si>
    <t>　下水道（公共土地）</t>
  </si>
  <si>
    <t>　公園（公共土地）</t>
  </si>
  <si>
    <t>　漁港・港湾（公共土地）</t>
  </si>
  <si>
    <t>　山林（公共土地）</t>
  </si>
  <si>
    <t>　ダム（公共土地）</t>
  </si>
  <si>
    <t>　河川（公共土地）</t>
  </si>
  <si>
    <t>　道路（公共土地）</t>
  </si>
  <si>
    <t>　橋梁（公共土地）</t>
  </si>
  <si>
    <t>　インフラ土地</t>
    <rPh sb="5" eb="7">
      <t>トチ</t>
    </rPh>
    <phoneticPr fontId="4"/>
  </si>
  <si>
    <t>インフラ資産</t>
  </si>
  <si>
    <t>　建設仮勘定</t>
  </si>
  <si>
    <t>　その他の有形固定資産</t>
  </si>
  <si>
    <t>　航空機</t>
  </si>
  <si>
    <t>　浮標等</t>
  </si>
  <si>
    <t>　船舶</t>
  </si>
  <si>
    <t>　工作物</t>
  </si>
  <si>
    <t>　建物付属設備</t>
  </si>
  <si>
    <t>　建物</t>
  </si>
  <si>
    <t>　立木竹</t>
  </si>
  <si>
    <t>　土地</t>
  </si>
  <si>
    <t>事業用資産</t>
  </si>
  <si>
    <t>差引本年度末残高_x000D_
(D)-(E)_x000D_
(G)</t>
  </si>
  <si>
    <t>本年度減価償却額_x000D_
(F)</t>
  </si>
  <si>
    <t>本年度末_x000D_
減価償却累計額_x000D_
(E)</t>
  </si>
  <si>
    <t>本年度末残高_x000D_
(A)+(B)-(C)_x000D_
(D)</t>
  </si>
  <si>
    <t>本年度減少額_x000D_
(C)</t>
  </si>
  <si>
    <t>本年度増加額_x000D_
(B)</t>
  </si>
  <si>
    <t>前年度末残高_x000D_
(A)</t>
  </si>
  <si>
    <t>有形固定資産の明細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</si>
</sst>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18"/>
      <color theme="1"/>
      <name val="ＭＳ Ｐゴシック"/>
      <family val="2"/>
      <scheme val="minor"/>
    </font>
    <font>
      <sz val="11"/>
      <color theme="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9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/>
    <xf numFmtId="3" fontId="0" fillId="0" borderId="0" xfId="0" applyNumberFormat="1" applyFont="1"/>
    <xf numFmtId="3" fontId="2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right" vertical="center"/>
    </xf>
    <xf numFmtId="3" fontId="10" fillId="0" borderId="0" xfId="0" applyNumberFormat="1" applyFont="1"/>
    <xf numFmtId="3" fontId="1" fillId="3" borderId="1" xfId="0" applyNumberFormat="1" applyFont="1" applyFill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H69"/>
  <sheetViews>
    <sheetView tabSelected="1" workbookViewId="0">
      <selection activeCell="H6" sqref="H6"/>
    </sheetView>
  </sheetViews>
  <sheetFormatPr defaultColWidth="8.85546875" defaultRowHeight="11.25" x14ac:dyDescent="0.15"/>
  <cols>
    <col min="1" max="1" width="30.85546875" style="6" customWidth="1"/>
    <col min="2" max="8" width="15.85546875" style="6" customWidth="1"/>
    <col min="9" max="16384" width="8.85546875" style="6"/>
  </cols>
  <sheetData>
    <row r="1" spans="1:8" ht="21" x14ac:dyDescent="0.15">
      <c r="A1" s="33" t="s">
        <v>189</v>
      </c>
      <c r="B1" s="33"/>
      <c r="C1" s="33"/>
      <c r="D1" s="33"/>
      <c r="E1" s="33"/>
      <c r="F1" s="33"/>
      <c r="G1" s="33"/>
      <c r="H1" s="33"/>
    </row>
    <row r="2" spans="1:8" ht="13.5" x14ac:dyDescent="0.15">
      <c r="A2" s="7" t="s">
        <v>1</v>
      </c>
      <c r="B2" s="7"/>
      <c r="C2" s="7"/>
      <c r="D2" s="7"/>
      <c r="E2" s="7"/>
      <c r="F2" s="7"/>
      <c r="G2" s="7"/>
      <c r="H2" s="4" t="s">
        <v>2</v>
      </c>
    </row>
    <row r="3" spans="1:8" ht="13.5" x14ac:dyDescent="0.15">
      <c r="A3" s="7" t="s">
        <v>60</v>
      </c>
      <c r="B3" s="7"/>
      <c r="C3" s="7"/>
      <c r="D3" s="7"/>
      <c r="E3" s="7"/>
      <c r="F3" s="7"/>
      <c r="G3" s="7"/>
      <c r="H3" s="7"/>
    </row>
    <row r="4" spans="1:8" ht="13.5" x14ac:dyDescent="0.15">
      <c r="A4" s="7"/>
      <c r="B4" s="7"/>
      <c r="C4" s="7"/>
      <c r="D4" s="7"/>
      <c r="E4" s="7"/>
      <c r="F4" s="7"/>
      <c r="G4" s="7"/>
      <c r="H4" s="4" t="s">
        <v>59</v>
      </c>
    </row>
    <row r="5" spans="1:8" ht="33.75" x14ac:dyDescent="0.15">
      <c r="A5" s="32" t="s">
        <v>50</v>
      </c>
      <c r="B5" s="31" t="s">
        <v>188</v>
      </c>
      <c r="C5" s="31" t="s">
        <v>187</v>
      </c>
      <c r="D5" s="31" t="s">
        <v>186</v>
      </c>
      <c r="E5" s="31" t="s">
        <v>185</v>
      </c>
      <c r="F5" s="31" t="s">
        <v>184</v>
      </c>
      <c r="G5" s="31" t="s">
        <v>183</v>
      </c>
      <c r="H5" s="31" t="s">
        <v>182</v>
      </c>
    </row>
    <row r="6" spans="1:8" x14ac:dyDescent="0.15">
      <c r="A6" s="5" t="s">
        <v>181</v>
      </c>
      <c r="B6" s="1">
        <v>48234239444</v>
      </c>
      <c r="C6" s="1">
        <v>1242540719</v>
      </c>
      <c r="D6" s="1">
        <v>80541200</v>
      </c>
      <c r="E6" s="1">
        <v>49396238963</v>
      </c>
      <c r="F6" s="1">
        <v>14337259356</v>
      </c>
      <c r="G6" s="1">
        <v>736358327</v>
      </c>
      <c r="H6" s="1">
        <v>35058979607</v>
      </c>
    </row>
    <row r="7" spans="1:8" x14ac:dyDescent="0.15">
      <c r="A7" s="5" t="s">
        <v>180</v>
      </c>
      <c r="B7" s="1">
        <v>19510645880</v>
      </c>
      <c r="C7" s="1">
        <v>122874183</v>
      </c>
      <c r="D7" s="1" t="s">
        <v>53</v>
      </c>
      <c r="E7" s="1">
        <v>19633520063</v>
      </c>
      <c r="F7" s="1" t="s">
        <v>53</v>
      </c>
      <c r="G7" s="1" t="s">
        <v>53</v>
      </c>
      <c r="H7" s="1">
        <v>19633520063</v>
      </c>
    </row>
    <row r="8" spans="1:8" hidden="1" x14ac:dyDescent="0.15">
      <c r="A8" s="5" t="s">
        <v>179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1" t="s">
        <v>53</v>
      </c>
      <c r="H8" s="1" t="s">
        <v>53</v>
      </c>
    </row>
    <row r="9" spans="1:8" x14ac:dyDescent="0.15">
      <c r="A9" s="5" t="s">
        <v>178</v>
      </c>
      <c r="B9" s="1">
        <v>24517424452</v>
      </c>
      <c r="C9" s="1">
        <v>324511860</v>
      </c>
      <c r="D9" s="1" t="s">
        <v>53</v>
      </c>
      <c r="E9" s="1">
        <v>24841936312</v>
      </c>
      <c r="F9" s="1">
        <v>12656235283</v>
      </c>
      <c r="G9" s="1">
        <v>498695328</v>
      </c>
      <c r="H9" s="1">
        <v>12185701029</v>
      </c>
    </row>
    <row r="10" spans="1:8" x14ac:dyDescent="0.15">
      <c r="A10" s="5" t="s">
        <v>177</v>
      </c>
      <c r="B10" s="1">
        <v>1596618225</v>
      </c>
      <c r="C10" s="1">
        <v>300564956</v>
      </c>
      <c r="D10" s="1" t="s">
        <v>53</v>
      </c>
      <c r="E10" s="1">
        <v>1897183181</v>
      </c>
      <c r="F10" s="1">
        <v>365781532</v>
      </c>
      <c r="G10" s="1">
        <v>108059768</v>
      </c>
      <c r="H10" s="1">
        <v>1531401649</v>
      </c>
    </row>
    <row r="11" spans="1:8" x14ac:dyDescent="0.15">
      <c r="A11" s="5" t="s">
        <v>176</v>
      </c>
      <c r="B11" s="1">
        <v>2263505223</v>
      </c>
      <c r="C11" s="1">
        <v>265570520</v>
      </c>
      <c r="D11" s="1" t="s">
        <v>53</v>
      </c>
      <c r="E11" s="1">
        <v>2529075743</v>
      </c>
      <c r="F11" s="1">
        <v>1100405733</v>
      </c>
      <c r="G11" s="1">
        <v>104634539</v>
      </c>
      <c r="H11" s="1">
        <v>1428670010</v>
      </c>
    </row>
    <row r="12" spans="1:8" hidden="1" x14ac:dyDescent="0.15">
      <c r="A12" s="5" t="s">
        <v>175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1" t="s">
        <v>53</v>
      </c>
      <c r="H12" s="1" t="s">
        <v>53</v>
      </c>
    </row>
    <row r="13" spans="1:8" hidden="1" x14ac:dyDescent="0.15">
      <c r="A13" s="5" t="s">
        <v>174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1" t="s">
        <v>53</v>
      </c>
      <c r="H13" s="1" t="s">
        <v>53</v>
      </c>
    </row>
    <row r="14" spans="1:8" hidden="1" x14ac:dyDescent="0.15">
      <c r="A14" s="5" t="s">
        <v>173</v>
      </c>
      <c r="B14" s="1" t="s">
        <v>53</v>
      </c>
      <c r="C14" s="1" t="s">
        <v>53</v>
      </c>
      <c r="D14" s="1" t="s">
        <v>53</v>
      </c>
      <c r="E14" s="1" t="s">
        <v>53</v>
      </c>
      <c r="F14" s="1" t="s">
        <v>53</v>
      </c>
      <c r="G14" s="1" t="s">
        <v>53</v>
      </c>
      <c r="H14" s="1" t="s">
        <v>53</v>
      </c>
    </row>
    <row r="15" spans="1:8" x14ac:dyDescent="0.15">
      <c r="A15" s="5" t="s">
        <v>172</v>
      </c>
      <c r="B15" s="1">
        <v>237046464</v>
      </c>
      <c r="C15" s="1" t="s">
        <v>53</v>
      </c>
      <c r="D15" s="1" t="s">
        <v>53</v>
      </c>
      <c r="E15" s="1">
        <v>237046464</v>
      </c>
      <c r="F15" s="1">
        <v>214836808</v>
      </c>
      <c r="G15" s="1">
        <v>24968692</v>
      </c>
      <c r="H15" s="1">
        <v>22209656</v>
      </c>
    </row>
    <row r="16" spans="1:8" x14ac:dyDescent="0.15">
      <c r="A16" s="5" t="s">
        <v>171</v>
      </c>
      <c r="B16" s="1">
        <v>108999200</v>
      </c>
      <c r="C16" s="1">
        <v>229019200</v>
      </c>
      <c r="D16" s="1">
        <v>80541200</v>
      </c>
      <c r="E16" s="1">
        <v>257477200</v>
      </c>
      <c r="F16" s="1" t="s">
        <v>53</v>
      </c>
      <c r="G16" s="1" t="s">
        <v>53</v>
      </c>
      <c r="H16" s="1">
        <v>257477200</v>
      </c>
    </row>
    <row r="17" spans="1:8" x14ac:dyDescent="0.15">
      <c r="A17" s="5" t="s">
        <v>170</v>
      </c>
      <c r="B17" s="1">
        <v>101680768418</v>
      </c>
      <c r="C17" s="1">
        <v>1005366182</v>
      </c>
      <c r="D17" s="1">
        <v>94095124</v>
      </c>
      <c r="E17" s="1">
        <v>102592039476</v>
      </c>
      <c r="F17" s="1">
        <v>43607818908</v>
      </c>
      <c r="G17" s="1">
        <v>1607922230</v>
      </c>
      <c r="H17" s="1">
        <v>58984220568</v>
      </c>
    </row>
    <row r="18" spans="1:8" x14ac:dyDescent="0.15">
      <c r="A18" s="30" t="s">
        <v>169</v>
      </c>
      <c r="B18" s="29">
        <f t="shared" ref="B18:H18" si="0">SUM(B19:B32)</f>
        <v>19813105467</v>
      </c>
      <c r="C18" s="29">
        <f t="shared" si="0"/>
        <v>153813058</v>
      </c>
      <c r="D18" s="29">
        <f t="shared" si="0"/>
        <v>0</v>
      </c>
      <c r="E18" s="29">
        <f t="shared" si="0"/>
        <v>19966918525</v>
      </c>
      <c r="F18" s="29">
        <f t="shared" si="0"/>
        <v>0</v>
      </c>
      <c r="G18" s="29">
        <f t="shared" si="0"/>
        <v>0</v>
      </c>
      <c r="H18" s="29">
        <f t="shared" si="0"/>
        <v>19966918525</v>
      </c>
    </row>
    <row r="19" spans="1:8" hidden="1" x14ac:dyDescent="0.15">
      <c r="A19" s="5" t="s">
        <v>168</v>
      </c>
      <c r="B19" s="1" t="s">
        <v>53</v>
      </c>
      <c r="C19" s="1" t="s">
        <v>53</v>
      </c>
      <c r="D19" s="1" t="s">
        <v>53</v>
      </c>
      <c r="E19" s="1" t="s">
        <v>53</v>
      </c>
      <c r="F19" s="1" t="s">
        <v>53</v>
      </c>
      <c r="G19" s="1" t="s">
        <v>53</v>
      </c>
      <c r="H19" s="1" t="s">
        <v>53</v>
      </c>
    </row>
    <row r="20" spans="1:8" x14ac:dyDescent="0.15">
      <c r="A20" s="5" t="s">
        <v>167</v>
      </c>
      <c r="B20" s="1">
        <v>16378049172</v>
      </c>
      <c r="C20" s="1">
        <v>153813058</v>
      </c>
      <c r="D20" s="1" t="s">
        <v>53</v>
      </c>
      <c r="E20" s="1">
        <v>16531862230</v>
      </c>
      <c r="F20" s="1" t="s">
        <v>53</v>
      </c>
      <c r="G20" s="1" t="s">
        <v>53</v>
      </c>
      <c r="H20" s="1">
        <v>16531862230</v>
      </c>
    </row>
    <row r="21" spans="1:8" hidden="1" x14ac:dyDescent="0.15">
      <c r="A21" s="5" t="s">
        <v>166</v>
      </c>
      <c r="B21" s="1" t="s">
        <v>53</v>
      </c>
      <c r="C21" s="1" t="s">
        <v>53</v>
      </c>
      <c r="D21" s="1" t="s">
        <v>53</v>
      </c>
      <c r="E21" s="1" t="s">
        <v>53</v>
      </c>
      <c r="F21" s="1" t="s">
        <v>53</v>
      </c>
      <c r="G21" s="1" t="s">
        <v>53</v>
      </c>
      <c r="H21" s="1" t="s">
        <v>53</v>
      </c>
    </row>
    <row r="22" spans="1:8" hidden="1" x14ac:dyDescent="0.15">
      <c r="A22" s="5" t="s">
        <v>165</v>
      </c>
      <c r="B22" s="1" t="s">
        <v>53</v>
      </c>
      <c r="C22" s="1" t="s">
        <v>53</v>
      </c>
      <c r="D22" s="1" t="s">
        <v>53</v>
      </c>
      <c r="E22" s="1" t="s">
        <v>53</v>
      </c>
      <c r="F22" s="1" t="s">
        <v>53</v>
      </c>
      <c r="G22" s="1" t="s">
        <v>53</v>
      </c>
      <c r="H22" s="1" t="s">
        <v>53</v>
      </c>
    </row>
    <row r="23" spans="1:8" hidden="1" x14ac:dyDescent="0.15">
      <c r="A23" s="5" t="s">
        <v>164</v>
      </c>
      <c r="B23" s="1" t="s">
        <v>53</v>
      </c>
      <c r="C23" s="1" t="s">
        <v>53</v>
      </c>
      <c r="D23" s="1" t="s">
        <v>53</v>
      </c>
      <c r="E23" s="1" t="s">
        <v>53</v>
      </c>
      <c r="F23" s="1" t="s">
        <v>53</v>
      </c>
      <c r="G23" s="1" t="s">
        <v>53</v>
      </c>
      <c r="H23" s="1" t="s">
        <v>53</v>
      </c>
    </row>
    <row r="24" spans="1:8" hidden="1" x14ac:dyDescent="0.15">
      <c r="A24" s="5" t="s">
        <v>163</v>
      </c>
      <c r="B24" s="1" t="s">
        <v>53</v>
      </c>
      <c r="C24" s="1" t="s">
        <v>53</v>
      </c>
      <c r="D24" s="1" t="s">
        <v>53</v>
      </c>
      <c r="E24" s="1" t="s">
        <v>53</v>
      </c>
      <c r="F24" s="1" t="s">
        <v>53</v>
      </c>
      <c r="G24" s="1" t="s">
        <v>53</v>
      </c>
      <c r="H24" s="1" t="s">
        <v>53</v>
      </c>
    </row>
    <row r="25" spans="1:8" x14ac:dyDescent="0.15">
      <c r="A25" s="5" t="s">
        <v>162</v>
      </c>
      <c r="B25" s="1">
        <v>3356406798</v>
      </c>
      <c r="C25" s="1" t="s">
        <v>53</v>
      </c>
      <c r="D25" s="1" t="s">
        <v>53</v>
      </c>
      <c r="E25" s="1">
        <v>3356406798</v>
      </c>
      <c r="F25" s="1" t="s">
        <v>53</v>
      </c>
      <c r="G25" s="1" t="s">
        <v>53</v>
      </c>
      <c r="H25" s="1">
        <v>3356406798</v>
      </c>
    </row>
    <row r="26" spans="1:8" hidden="1" x14ac:dyDescent="0.15">
      <c r="A26" s="5" t="s">
        <v>161</v>
      </c>
      <c r="B26" s="1" t="s">
        <v>53</v>
      </c>
      <c r="C26" s="1" t="s">
        <v>53</v>
      </c>
      <c r="D26" s="1" t="s">
        <v>53</v>
      </c>
      <c r="E26" s="1" t="s">
        <v>53</v>
      </c>
      <c r="F26" s="1" t="s">
        <v>53</v>
      </c>
      <c r="G26" s="1" t="s">
        <v>53</v>
      </c>
      <c r="H26" s="1" t="s">
        <v>53</v>
      </c>
    </row>
    <row r="27" spans="1:8" x14ac:dyDescent="0.15">
      <c r="A27" s="5" t="s">
        <v>160</v>
      </c>
      <c r="B27" s="1">
        <v>9535691</v>
      </c>
      <c r="C27" s="1" t="s">
        <v>53</v>
      </c>
      <c r="D27" s="1" t="s">
        <v>53</v>
      </c>
      <c r="E27" s="1">
        <v>9535691</v>
      </c>
      <c r="F27" s="1" t="s">
        <v>53</v>
      </c>
      <c r="G27" s="1" t="s">
        <v>53</v>
      </c>
      <c r="H27" s="1">
        <v>9535691</v>
      </c>
    </row>
    <row r="28" spans="1:8" hidden="1" x14ac:dyDescent="0.15">
      <c r="A28" s="5" t="s">
        <v>159</v>
      </c>
      <c r="B28" s="1" t="s">
        <v>53</v>
      </c>
      <c r="C28" s="1" t="s">
        <v>53</v>
      </c>
      <c r="D28" s="1" t="s">
        <v>53</v>
      </c>
      <c r="E28" s="1" t="s">
        <v>53</v>
      </c>
      <c r="F28" s="1" t="s">
        <v>53</v>
      </c>
      <c r="G28" s="1" t="s">
        <v>53</v>
      </c>
      <c r="H28" s="1" t="s">
        <v>53</v>
      </c>
    </row>
    <row r="29" spans="1:8" hidden="1" x14ac:dyDescent="0.15">
      <c r="A29" s="5" t="s">
        <v>158</v>
      </c>
      <c r="B29" s="1" t="s">
        <v>53</v>
      </c>
      <c r="C29" s="1" t="s">
        <v>53</v>
      </c>
      <c r="D29" s="1" t="s">
        <v>53</v>
      </c>
      <c r="E29" s="1" t="s">
        <v>53</v>
      </c>
      <c r="F29" s="1" t="s">
        <v>53</v>
      </c>
      <c r="G29" s="1" t="s">
        <v>53</v>
      </c>
      <c r="H29" s="1" t="s">
        <v>53</v>
      </c>
    </row>
    <row r="30" spans="1:8" hidden="1" x14ac:dyDescent="0.15">
      <c r="A30" s="5" t="s">
        <v>157</v>
      </c>
      <c r="B30" s="1" t="s">
        <v>53</v>
      </c>
      <c r="C30" s="1" t="s">
        <v>53</v>
      </c>
      <c r="D30" s="1" t="s">
        <v>53</v>
      </c>
      <c r="E30" s="1" t="s">
        <v>53</v>
      </c>
      <c r="F30" s="1" t="s">
        <v>53</v>
      </c>
      <c r="G30" s="1" t="s">
        <v>53</v>
      </c>
      <c r="H30" s="1" t="s">
        <v>53</v>
      </c>
    </row>
    <row r="31" spans="1:8" hidden="1" x14ac:dyDescent="0.15">
      <c r="A31" s="5" t="s">
        <v>156</v>
      </c>
      <c r="B31" s="1" t="s">
        <v>53</v>
      </c>
      <c r="C31" s="1" t="s">
        <v>53</v>
      </c>
      <c r="D31" s="1" t="s">
        <v>53</v>
      </c>
      <c r="E31" s="1" t="s">
        <v>53</v>
      </c>
      <c r="F31" s="1" t="s">
        <v>53</v>
      </c>
      <c r="G31" s="1" t="s">
        <v>53</v>
      </c>
      <c r="H31" s="1" t="s">
        <v>53</v>
      </c>
    </row>
    <row r="32" spans="1:8" x14ac:dyDescent="0.15">
      <c r="A32" s="5" t="s">
        <v>155</v>
      </c>
      <c r="B32" s="1">
        <v>69113806</v>
      </c>
      <c r="C32" s="1" t="s">
        <v>53</v>
      </c>
      <c r="D32" s="1" t="s">
        <v>53</v>
      </c>
      <c r="E32" s="1">
        <v>69113806</v>
      </c>
      <c r="F32" s="1" t="s">
        <v>53</v>
      </c>
      <c r="G32" s="1" t="s">
        <v>53</v>
      </c>
      <c r="H32" s="1">
        <v>69113806</v>
      </c>
    </row>
    <row r="33" spans="1:8" x14ac:dyDescent="0.15">
      <c r="A33" s="30" t="s">
        <v>154</v>
      </c>
      <c r="B33" s="29">
        <f t="shared" ref="B33:H33" si="1">SUM(B34:B47)</f>
        <v>73831258</v>
      </c>
      <c r="C33" s="29">
        <f t="shared" si="1"/>
        <v>22420800</v>
      </c>
      <c r="D33" s="29">
        <f t="shared" si="1"/>
        <v>0</v>
      </c>
      <c r="E33" s="29">
        <f t="shared" si="1"/>
        <v>96252058</v>
      </c>
      <c r="F33" s="29">
        <f t="shared" si="1"/>
        <v>40670358</v>
      </c>
      <c r="G33" s="29">
        <f t="shared" si="1"/>
        <v>1493450</v>
      </c>
      <c r="H33" s="29">
        <f t="shared" si="1"/>
        <v>55581700</v>
      </c>
    </row>
    <row r="34" spans="1:8" hidden="1" x14ac:dyDescent="0.15">
      <c r="A34" s="5" t="s">
        <v>153</v>
      </c>
      <c r="B34" s="1" t="s">
        <v>53</v>
      </c>
      <c r="C34" s="1" t="s">
        <v>53</v>
      </c>
      <c r="D34" s="1" t="s">
        <v>53</v>
      </c>
      <c r="E34" s="1" t="s">
        <v>53</v>
      </c>
      <c r="F34" s="1" t="s">
        <v>53</v>
      </c>
      <c r="G34" s="1" t="s">
        <v>53</v>
      </c>
      <c r="H34" s="1" t="s">
        <v>53</v>
      </c>
    </row>
    <row r="35" spans="1:8" hidden="1" x14ac:dyDescent="0.15">
      <c r="A35" s="5" t="s">
        <v>152</v>
      </c>
      <c r="B35" s="1" t="s">
        <v>53</v>
      </c>
      <c r="C35" s="1" t="s">
        <v>53</v>
      </c>
      <c r="D35" s="1" t="s">
        <v>53</v>
      </c>
      <c r="E35" s="1" t="s">
        <v>53</v>
      </c>
      <c r="F35" s="1" t="s">
        <v>53</v>
      </c>
      <c r="G35" s="1" t="s">
        <v>53</v>
      </c>
      <c r="H35" s="1" t="s">
        <v>53</v>
      </c>
    </row>
    <row r="36" spans="1:8" hidden="1" x14ac:dyDescent="0.15">
      <c r="A36" s="5" t="s">
        <v>151</v>
      </c>
      <c r="B36" s="1" t="s">
        <v>53</v>
      </c>
      <c r="C36" s="1" t="s">
        <v>53</v>
      </c>
      <c r="D36" s="1" t="s">
        <v>53</v>
      </c>
      <c r="E36" s="1" t="s">
        <v>53</v>
      </c>
      <c r="F36" s="1" t="s">
        <v>53</v>
      </c>
      <c r="G36" s="1" t="s">
        <v>53</v>
      </c>
      <c r="H36" s="1" t="s">
        <v>53</v>
      </c>
    </row>
    <row r="37" spans="1:8" hidden="1" x14ac:dyDescent="0.15">
      <c r="A37" s="5" t="s">
        <v>150</v>
      </c>
      <c r="B37" s="1" t="s">
        <v>53</v>
      </c>
      <c r="C37" s="1" t="s">
        <v>53</v>
      </c>
      <c r="D37" s="1" t="s">
        <v>53</v>
      </c>
      <c r="E37" s="1" t="s">
        <v>53</v>
      </c>
      <c r="F37" s="1" t="s">
        <v>53</v>
      </c>
      <c r="G37" s="1" t="s">
        <v>53</v>
      </c>
      <c r="H37" s="1" t="s">
        <v>53</v>
      </c>
    </row>
    <row r="38" spans="1:8" hidden="1" x14ac:dyDescent="0.15">
      <c r="A38" s="5" t="s">
        <v>149</v>
      </c>
      <c r="B38" s="1" t="s">
        <v>53</v>
      </c>
      <c r="C38" s="1" t="s">
        <v>53</v>
      </c>
      <c r="D38" s="1" t="s">
        <v>53</v>
      </c>
      <c r="E38" s="1" t="s">
        <v>53</v>
      </c>
      <c r="F38" s="1" t="s">
        <v>53</v>
      </c>
      <c r="G38" s="1" t="s">
        <v>53</v>
      </c>
      <c r="H38" s="1" t="s">
        <v>53</v>
      </c>
    </row>
    <row r="39" spans="1:8" hidden="1" x14ac:dyDescent="0.15">
      <c r="A39" s="5" t="s">
        <v>148</v>
      </c>
      <c r="B39" s="1" t="s">
        <v>53</v>
      </c>
      <c r="C39" s="1" t="s">
        <v>53</v>
      </c>
      <c r="D39" s="1" t="s">
        <v>53</v>
      </c>
      <c r="E39" s="1" t="s">
        <v>53</v>
      </c>
      <c r="F39" s="1" t="s">
        <v>53</v>
      </c>
      <c r="G39" s="1" t="s">
        <v>53</v>
      </c>
      <c r="H39" s="1" t="s">
        <v>53</v>
      </c>
    </row>
    <row r="40" spans="1:8" x14ac:dyDescent="0.15">
      <c r="A40" s="5" t="s">
        <v>147</v>
      </c>
      <c r="B40" s="1">
        <v>73831258</v>
      </c>
      <c r="C40" s="1">
        <v>22420800</v>
      </c>
      <c r="D40" s="1" t="s">
        <v>53</v>
      </c>
      <c r="E40" s="1">
        <v>96252058</v>
      </c>
      <c r="F40" s="1">
        <v>40670358</v>
      </c>
      <c r="G40" s="1">
        <v>1493450</v>
      </c>
      <c r="H40" s="1">
        <v>55581700</v>
      </c>
    </row>
    <row r="41" spans="1:8" hidden="1" x14ac:dyDescent="0.15">
      <c r="A41" s="5" t="s">
        <v>146</v>
      </c>
      <c r="B41" s="1" t="s">
        <v>53</v>
      </c>
      <c r="C41" s="1" t="s">
        <v>53</v>
      </c>
      <c r="D41" s="1" t="s">
        <v>53</v>
      </c>
      <c r="E41" s="1" t="s">
        <v>53</v>
      </c>
      <c r="F41" s="1" t="s">
        <v>53</v>
      </c>
      <c r="G41" s="1" t="s">
        <v>53</v>
      </c>
      <c r="H41" s="1" t="s">
        <v>53</v>
      </c>
    </row>
    <row r="42" spans="1:8" hidden="1" x14ac:dyDescent="0.15">
      <c r="A42" s="5" t="s">
        <v>145</v>
      </c>
      <c r="B42" s="1" t="s">
        <v>53</v>
      </c>
      <c r="C42" s="1" t="s">
        <v>53</v>
      </c>
      <c r="D42" s="1" t="s">
        <v>53</v>
      </c>
      <c r="E42" s="1" t="s">
        <v>53</v>
      </c>
      <c r="F42" s="1" t="s">
        <v>53</v>
      </c>
      <c r="G42" s="1" t="s">
        <v>53</v>
      </c>
      <c r="H42" s="1" t="s">
        <v>53</v>
      </c>
    </row>
    <row r="43" spans="1:8" hidden="1" x14ac:dyDescent="0.15">
      <c r="A43" s="5" t="s">
        <v>144</v>
      </c>
      <c r="B43" s="1" t="s">
        <v>53</v>
      </c>
      <c r="C43" s="1" t="s">
        <v>53</v>
      </c>
      <c r="D43" s="1" t="s">
        <v>53</v>
      </c>
      <c r="E43" s="1" t="s">
        <v>53</v>
      </c>
      <c r="F43" s="1" t="s">
        <v>53</v>
      </c>
      <c r="G43" s="1" t="s">
        <v>53</v>
      </c>
      <c r="H43" s="1" t="s">
        <v>53</v>
      </c>
    </row>
    <row r="44" spans="1:8" hidden="1" x14ac:dyDescent="0.15">
      <c r="A44" s="5" t="s">
        <v>143</v>
      </c>
      <c r="B44" s="1" t="s">
        <v>53</v>
      </c>
      <c r="C44" s="1" t="s">
        <v>53</v>
      </c>
      <c r="D44" s="1" t="s">
        <v>53</v>
      </c>
      <c r="E44" s="1" t="s">
        <v>53</v>
      </c>
      <c r="F44" s="1" t="s">
        <v>53</v>
      </c>
      <c r="G44" s="1" t="s">
        <v>53</v>
      </c>
      <c r="H44" s="1" t="s">
        <v>53</v>
      </c>
    </row>
    <row r="45" spans="1:8" hidden="1" x14ac:dyDescent="0.15">
      <c r="A45" s="5" t="s">
        <v>142</v>
      </c>
      <c r="B45" s="1" t="s">
        <v>53</v>
      </c>
      <c r="C45" s="1" t="s">
        <v>53</v>
      </c>
      <c r="D45" s="1" t="s">
        <v>53</v>
      </c>
      <c r="E45" s="1" t="s">
        <v>53</v>
      </c>
      <c r="F45" s="1" t="s">
        <v>53</v>
      </c>
      <c r="G45" s="1" t="s">
        <v>53</v>
      </c>
      <c r="H45" s="1" t="s">
        <v>53</v>
      </c>
    </row>
    <row r="46" spans="1:8" hidden="1" x14ac:dyDescent="0.15">
      <c r="A46" s="5" t="s">
        <v>141</v>
      </c>
      <c r="B46" s="1" t="s">
        <v>53</v>
      </c>
      <c r="C46" s="1" t="s">
        <v>53</v>
      </c>
      <c r="D46" s="1" t="s">
        <v>53</v>
      </c>
      <c r="E46" s="1" t="s">
        <v>53</v>
      </c>
      <c r="F46" s="1" t="s">
        <v>53</v>
      </c>
      <c r="G46" s="1" t="s">
        <v>53</v>
      </c>
      <c r="H46" s="1" t="s">
        <v>53</v>
      </c>
    </row>
    <row r="47" spans="1:8" hidden="1" x14ac:dyDescent="0.15">
      <c r="A47" s="5" t="s">
        <v>140</v>
      </c>
      <c r="B47" s="1" t="s">
        <v>53</v>
      </c>
      <c r="C47" s="1" t="s">
        <v>53</v>
      </c>
      <c r="D47" s="1" t="s">
        <v>53</v>
      </c>
      <c r="E47" s="1" t="s">
        <v>53</v>
      </c>
      <c r="F47" s="1" t="s">
        <v>53</v>
      </c>
      <c r="G47" s="1" t="s">
        <v>53</v>
      </c>
      <c r="H47" s="1" t="s">
        <v>53</v>
      </c>
    </row>
    <row r="48" spans="1:8" x14ac:dyDescent="0.15">
      <c r="A48" s="30" t="s">
        <v>139</v>
      </c>
      <c r="B48" s="29">
        <f t="shared" ref="B48:H48" si="2">SUM(B49:B63)</f>
        <v>81685106890</v>
      </c>
      <c r="C48" s="29">
        <f t="shared" si="2"/>
        <v>734221660</v>
      </c>
      <c r="D48" s="29">
        <f t="shared" si="2"/>
        <v>544321</v>
      </c>
      <c r="E48" s="29">
        <f t="shared" si="2"/>
        <v>82418784229</v>
      </c>
      <c r="F48" s="29">
        <f t="shared" si="2"/>
        <v>43567148550</v>
      </c>
      <c r="G48" s="29">
        <f t="shared" si="2"/>
        <v>1606428780</v>
      </c>
      <c r="H48" s="29">
        <f t="shared" si="2"/>
        <v>38851635679</v>
      </c>
    </row>
    <row r="49" spans="1:8" x14ac:dyDescent="0.15">
      <c r="A49" s="5" t="s">
        <v>138</v>
      </c>
      <c r="B49" s="1">
        <v>16132125680</v>
      </c>
      <c r="C49" s="1">
        <v>157984560</v>
      </c>
      <c r="D49" s="1" t="s">
        <v>53</v>
      </c>
      <c r="E49" s="1">
        <v>16290110240</v>
      </c>
      <c r="F49" s="1">
        <v>6013157263</v>
      </c>
      <c r="G49" s="1">
        <v>272542532</v>
      </c>
      <c r="H49" s="1">
        <v>10276952977</v>
      </c>
    </row>
    <row r="50" spans="1:8" x14ac:dyDescent="0.15">
      <c r="A50" s="5" t="s">
        <v>137</v>
      </c>
      <c r="B50" s="1">
        <v>63380870895</v>
      </c>
      <c r="C50" s="1">
        <v>411026280</v>
      </c>
      <c r="D50" s="1" t="s">
        <v>53</v>
      </c>
      <c r="E50" s="1">
        <v>63791897175</v>
      </c>
      <c r="F50" s="1">
        <v>36098130055</v>
      </c>
      <c r="G50" s="1">
        <v>1292501466</v>
      </c>
      <c r="H50" s="1">
        <v>27693767120</v>
      </c>
    </row>
    <row r="51" spans="1:8" x14ac:dyDescent="0.15">
      <c r="A51" s="5" t="s">
        <v>136</v>
      </c>
      <c r="B51" s="1">
        <v>7036200</v>
      </c>
      <c r="C51" s="1" t="s">
        <v>53</v>
      </c>
      <c r="D51" s="1" t="s">
        <v>53</v>
      </c>
      <c r="E51" s="1">
        <v>7036200</v>
      </c>
      <c r="F51" s="1">
        <v>175905</v>
      </c>
      <c r="G51" s="1">
        <v>175905</v>
      </c>
      <c r="H51" s="1">
        <v>6860295</v>
      </c>
    </row>
    <row r="52" spans="1:8" hidden="1" x14ac:dyDescent="0.15">
      <c r="A52" s="5" t="s">
        <v>135</v>
      </c>
      <c r="B52" s="1" t="s">
        <v>53</v>
      </c>
      <c r="C52" s="1" t="s">
        <v>53</v>
      </c>
      <c r="D52" s="1" t="s">
        <v>53</v>
      </c>
      <c r="E52" s="1" t="s">
        <v>53</v>
      </c>
      <c r="F52" s="1" t="s">
        <v>53</v>
      </c>
      <c r="G52" s="1" t="s">
        <v>53</v>
      </c>
      <c r="H52" s="1" t="s">
        <v>53</v>
      </c>
    </row>
    <row r="53" spans="1:8" hidden="1" x14ac:dyDescent="0.15">
      <c r="A53" s="5" t="s">
        <v>134</v>
      </c>
      <c r="B53" s="1" t="s">
        <v>53</v>
      </c>
      <c r="C53" s="1" t="s">
        <v>53</v>
      </c>
      <c r="D53" s="1" t="s">
        <v>53</v>
      </c>
      <c r="E53" s="1" t="s">
        <v>53</v>
      </c>
      <c r="F53" s="1" t="s">
        <v>53</v>
      </c>
      <c r="G53" s="1" t="s">
        <v>53</v>
      </c>
      <c r="H53" s="1" t="s">
        <v>53</v>
      </c>
    </row>
    <row r="54" spans="1:8" hidden="1" x14ac:dyDescent="0.15">
      <c r="A54" s="5" t="s">
        <v>133</v>
      </c>
      <c r="B54" s="1" t="s">
        <v>53</v>
      </c>
      <c r="C54" s="1" t="s">
        <v>53</v>
      </c>
      <c r="D54" s="1" t="s">
        <v>53</v>
      </c>
      <c r="E54" s="1" t="s">
        <v>53</v>
      </c>
      <c r="F54" s="1" t="s">
        <v>53</v>
      </c>
      <c r="G54" s="1" t="s">
        <v>53</v>
      </c>
      <c r="H54" s="1" t="s">
        <v>53</v>
      </c>
    </row>
    <row r="55" spans="1:8" x14ac:dyDescent="0.15">
      <c r="A55" s="5" t="s">
        <v>132</v>
      </c>
      <c r="B55" s="1">
        <v>310644551</v>
      </c>
      <c r="C55" s="1">
        <v>77615280</v>
      </c>
      <c r="D55" s="1">
        <v>544321</v>
      </c>
      <c r="E55" s="1">
        <v>387715510</v>
      </c>
      <c r="F55" s="1">
        <v>203547175</v>
      </c>
      <c r="G55" s="1">
        <v>8109755</v>
      </c>
      <c r="H55" s="1">
        <v>184168335</v>
      </c>
    </row>
    <row r="56" spans="1:8" hidden="1" x14ac:dyDescent="0.15">
      <c r="A56" s="5" t="s">
        <v>131</v>
      </c>
      <c r="B56" s="1" t="s">
        <v>53</v>
      </c>
      <c r="C56" s="1" t="s">
        <v>53</v>
      </c>
      <c r="D56" s="1" t="s">
        <v>53</v>
      </c>
      <c r="E56" s="1" t="s">
        <v>53</v>
      </c>
      <c r="F56" s="1" t="s">
        <v>53</v>
      </c>
      <c r="G56" s="1" t="s">
        <v>53</v>
      </c>
      <c r="H56" s="1" t="s">
        <v>53</v>
      </c>
    </row>
    <row r="57" spans="1:8" x14ac:dyDescent="0.15">
      <c r="A57" s="5" t="s">
        <v>130</v>
      </c>
      <c r="B57" s="1">
        <v>480425400</v>
      </c>
      <c r="C57" s="1" t="s">
        <v>53</v>
      </c>
      <c r="D57" s="1" t="s">
        <v>53</v>
      </c>
      <c r="E57" s="1">
        <v>480425400</v>
      </c>
      <c r="F57" s="1">
        <v>435212391</v>
      </c>
      <c r="G57" s="1">
        <v>4381909</v>
      </c>
      <c r="H57" s="1">
        <v>45213009</v>
      </c>
    </row>
    <row r="58" spans="1:8" hidden="1" x14ac:dyDescent="0.15">
      <c r="A58" s="5" t="s">
        <v>129</v>
      </c>
      <c r="B58" s="1" t="s">
        <v>53</v>
      </c>
      <c r="C58" s="1" t="s">
        <v>53</v>
      </c>
      <c r="D58" s="1" t="s">
        <v>53</v>
      </c>
      <c r="E58" s="1" t="s">
        <v>53</v>
      </c>
      <c r="F58" s="1" t="s">
        <v>53</v>
      </c>
      <c r="G58" s="1" t="s">
        <v>53</v>
      </c>
      <c r="H58" s="1" t="s">
        <v>53</v>
      </c>
    </row>
    <row r="59" spans="1:8" hidden="1" x14ac:dyDescent="0.15">
      <c r="A59" s="5" t="s">
        <v>128</v>
      </c>
      <c r="B59" s="1" t="s">
        <v>53</v>
      </c>
      <c r="C59" s="1" t="s">
        <v>53</v>
      </c>
      <c r="D59" s="1" t="s">
        <v>53</v>
      </c>
      <c r="E59" s="1" t="s">
        <v>53</v>
      </c>
      <c r="F59" s="1" t="s">
        <v>53</v>
      </c>
      <c r="G59" s="1" t="s">
        <v>53</v>
      </c>
      <c r="H59" s="1" t="s">
        <v>53</v>
      </c>
    </row>
    <row r="60" spans="1:8" x14ac:dyDescent="0.15">
      <c r="A60" s="5" t="s">
        <v>127</v>
      </c>
      <c r="B60" s="1">
        <v>55719615</v>
      </c>
      <c r="C60" s="1">
        <v>15732360</v>
      </c>
      <c r="D60" s="1" t="s">
        <v>53</v>
      </c>
      <c r="E60" s="1">
        <v>71451975</v>
      </c>
      <c r="F60" s="1">
        <v>46088268</v>
      </c>
      <c r="G60" s="1">
        <v>1114390</v>
      </c>
      <c r="H60" s="1">
        <v>25363707</v>
      </c>
    </row>
    <row r="61" spans="1:8" x14ac:dyDescent="0.15">
      <c r="A61" s="5" t="s">
        <v>126</v>
      </c>
      <c r="B61" s="1">
        <v>499247788</v>
      </c>
      <c r="C61" s="1" t="s">
        <v>53</v>
      </c>
      <c r="D61" s="1" t="s">
        <v>53</v>
      </c>
      <c r="E61" s="1">
        <v>499247788</v>
      </c>
      <c r="F61" s="1">
        <v>352272721</v>
      </c>
      <c r="G61" s="1">
        <v>9984944</v>
      </c>
      <c r="H61" s="1">
        <v>146975067</v>
      </c>
    </row>
    <row r="62" spans="1:8" x14ac:dyDescent="0.15">
      <c r="A62" s="5" t="s">
        <v>125</v>
      </c>
      <c r="B62" s="1">
        <v>819036761</v>
      </c>
      <c r="C62" s="1">
        <v>71863180</v>
      </c>
      <c r="D62" s="1" t="s">
        <v>53</v>
      </c>
      <c r="E62" s="1">
        <v>890899941</v>
      </c>
      <c r="F62" s="1">
        <v>418564772</v>
      </c>
      <c r="G62" s="1">
        <v>17617879</v>
      </c>
      <c r="H62" s="1">
        <v>472335169</v>
      </c>
    </row>
    <row r="63" spans="1:8" hidden="1" x14ac:dyDescent="0.15">
      <c r="A63" s="5" t="s">
        <v>124</v>
      </c>
      <c r="B63" s="1" t="s">
        <v>53</v>
      </c>
      <c r="C63" s="1" t="s">
        <v>53</v>
      </c>
      <c r="D63" s="1" t="s">
        <v>53</v>
      </c>
      <c r="E63" s="1" t="s">
        <v>53</v>
      </c>
      <c r="F63" s="1" t="s">
        <v>53</v>
      </c>
      <c r="G63" s="1" t="s">
        <v>53</v>
      </c>
      <c r="H63" s="1" t="s">
        <v>53</v>
      </c>
    </row>
    <row r="64" spans="1:8" x14ac:dyDescent="0.15">
      <c r="A64" s="5" t="s">
        <v>123</v>
      </c>
      <c r="B64" s="1">
        <v>108724803</v>
      </c>
      <c r="C64" s="1">
        <v>94910664</v>
      </c>
      <c r="D64" s="1">
        <v>93550803</v>
      </c>
      <c r="E64" s="1">
        <v>110084664</v>
      </c>
      <c r="F64" s="1" t="s">
        <v>53</v>
      </c>
      <c r="G64" s="1" t="s">
        <v>53</v>
      </c>
      <c r="H64" s="1">
        <v>110084664</v>
      </c>
    </row>
    <row r="65" spans="1:8" x14ac:dyDescent="0.15">
      <c r="A65" s="5" t="s">
        <v>122</v>
      </c>
      <c r="B65" s="1">
        <v>1060643155</v>
      </c>
      <c r="C65" s="1">
        <v>207849569</v>
      </c>
      <c r="D65" s="1">
        <v>15894423</v>
      </c>
      <c r="E65" s="1">
        <v>1252598301</v>
      </c>
      <c r="F65" s="1">
        <v>725366984</v>
      </c>
      <c r="G65" s="1">
        <v>82465146</v>
      </c>
      <c r="H65" s="1">
        <v>527231317</v>
      </c>
    </row>
    <row r="66" spans="1:8" hidden="1" x14ac:dyDescent="0.15">
      <c r="A66" s="5" t="s">
        <v>121</v>
      </c>
      <c r="B66" s="1" t="s">
        <v>53</v>
      </c>
      <c r="C66" s="1" t="s">
        <v>53</v>
      </c>
      <c r="D66" s="1" t="s">
        <v>53</v>
      </c>
      <c r="E66" s="1" t="s">
        <v>53</v>
      </c>
      <c r="F66" s="1" t="s">
        <v>53</v>
      </c>
      <c r="G66" s="1" t="s">
        <v>53</v>
      </c>
      <c r="H66" s="1" t="s">
        <v>53</v>
      </c>
    </row>
    <row r="67" spans="1:8" x14ac:dyDescent="0.15">
      <c r="A67" s="5" t="s">
        <v>120</v>
      </c>
      <c r="B67" s="1">
        <v>993266199</v>
      </c>
      <c r="C67" s="1">
        <v>207849569</v>
      </c>
      <c r="D67" s="1">
        <v>15894423</v>
      </c>
      <c r="E67" s="1">
        <v>1185221345</v>
      </c>
      <c r="F67" s="1">
        <v>725366984</v>
      </c>
      <c r="G67" s="1">
        <v>82465146</v>
      </c>
      <c r="H67" s="1">
        <v>459854361</v>
      </c>
    </row>
    <row r="68" spans="1:8" x14ac:dyDescent="0.15">
      <c r="A68" s="5" t="s">
        <v>119</v>
      </c>
      <c r="B68" s="1">
        <v>67376956</v>
      </c>
      <c r="C68" s="1" t="s">
        <v>53</v>
      </c>
      <c r="D68" s="1" t="s">
        <v>53</v>
      </c>
      <c r="E68" s="1">
        <v>67376956</v>
      </c>
      <c r="F68" s="1" t="s">
        <v>53</v>
      </c>
      <c r="G68" s="1" t="s">
        <v>53</v>
      </c>
      <c r="H68" s="1">
        <v>67376956</v>
      </c>
    </row>
    <row r="69" spans="1:8" x14ac:dyDescent="0.15">
      <c r="A69" s="5" t="s">
        <v>10</v>
      </c>
      <c r="B69" s="1">
        <v>150975651017</v>
      </c>
      <c r="C69" s="1">
        <v>2455756470</v>
      </c>
      <c r="D69" s="1">
        <v>190530747</v>
      </c>
      <c r="E69" s="1">
        <v>153240876740</v>
      </c>
      <c r="F69" s="1">
        <v>58670445248</v>
      </c>
      <c r="G69" s="1">
        <v>2426745703</v>
      </c>
      <c r="H69" s="1">
        <v>94570431492</v>
      </c>
    </row>
  </sheetData>
  <autoFilter ref="A5:H69">
    <filterColumn colId="7">
      <filters>
        <filter val="1,428,670,010"/>
        <filter val="1,531,401,649"/>
        <filter val="10,276,952,977"/>
        <filter val="110,084,664"/>
        <filter val="12,185,701,029"/>
        <filter val="146,975,067"/>
        <filter val="16,531,862,230"/>
        <filter val="184,168,335"/>
        <filter val="19,633,520,063"/>
        <filter val="19,966,918,525"/>
        <filter val="22,209,656"/>
        <filter val="25,363,707"/>
        <filter val="257,477,200"/>
        <filter val="27,693,767,120"/>
        <filter val="3,356,406,798"/>
        <filter val="35,058,979,607"/>
        <filter val="38,851,635,679"/>
        <filter val="45,213,009"/>
        <filter val="459,854,361"/>
        <filter val="472,335,169"/>
        <filter val="527,231,317"/>
        <filter val="55,581,700"/>
        <filter val="58,984,220,568"/>
        <filter val="6,860,295"/>
        <filter val="67,376,956"/>
        <filter val="69,113,806"/>
        <filter val="9,535,691"/>
        <filter val="94,570,431,492"/>
      </filters>
    </filterColumn>
  </autoFilter>
  <mergeCells count="1">
    <mergeCell ref="A1:H1"/>
  </mergeCells>
  <phoneticPr fontId="4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>
      <selection activeCell="L14" sqref="L14:L29"/>
    </sheetView>
  </sheetViews>
  <sheetFormatPr defaultColWidth="8.85546875" defaultRowHeight="11.25" x14ac:dyDescent="0.15"/>
  <cols>
    <col min="1" max="1" width="42.28515625" style="6" customWidth="1"/>
    <col min="2" max="11" width="15.42578125" style="6" customWidth="1"/>
    <col min="12" max="16384" width="8.85546875" style="6"/>
  </cols>
  <sheetData>
    <row r="1" spans="1:11" ht="21" x14ac:dyDescent="0.2">
      <c r="A1" s="8" t="s">
        <v>115</v>
      </c>
    </row>
    <row r="2" spans="1:11" ht="13.5" x14ac:dyDescent="0.15">
      <c r="A2" s="7" t="s">
        <v>1</v>
      </c>
    </row>
    <row r="3" spans="1:11" ht="13.5" x14ac:dyDescent="0.15">
      <c r="A3" s="7" t="s">
        <v>114</v>
      </c>
    </row>
    <row r="6" spans="1:11" ht="13.5" x14ac:dyDescent="0.15">
      <c r="A6" s="28" t="s">
        <v>113</v>
      </c>
      <c r="J6" s="4" t="s">
        <v>24</v>
      </c>
    </row>
    <row r="7" spans="1:11" ht="37.5" customHeight="1" x14ac:dyDescent="0.15">
      <c r="A7" s="2" t="s">
        <v>108</v>
      </c>
      <c r="B7" s="3" t="s">
        <v>112</v>
      </c>
      <c r="C7" s="3" t="s">
        <v>106</v>
      </c>
      <c r="D7" s="3" t="s">
        <v>105</v>
      </c>
      <c r="E7" s="3" t="s">
        <v>104</v>
      </c>
      <c r="F7" s="3" t="s">
        <v>103</v>
      </c>
      <c r="G7" s="3" t="s">
        <v>102</v>
      </c>
      <c r="H7" s="3" t="s">
        <v>101</v>
      </c>
      <c r="I7" s="3" t="s">
        <v>111</v>
      </c>
      <c r="J7" s="3" t="s">
        <v>9</v>
      </c>
    </row>
    <row r="8" spans="1:11" ht="18" customHeight="1" x14ac:dyDescent="0.15">
      <c r="A8" s="5" t="s">
        <v>110</v>
      </c>
      <c r="B8" s="1">
        <f>1955179000+1000000</f>
        <v>1956179000</v>
      </c>
      <c r="C8" s="1">
        <v>6849197433</v>
      </c>
      <c r="D8" s="1">
        <v>1838281751</v>
      </c>
      <c r="E8" s="1">
        <f>C8-D8</f>
        <v>5010915682</v>
      </c>
      <c r="F8" s="1"/>
      <c r="G8" s="27">
        <v>1</v>
      </c>
      <c r="H8" s="1">
        <f>E8*G8</f>
        <v>5010915682</v>
      </c>
      <c r="I8" s="1">
        <v>0</v>
      </c>
      <c r="J8" s="1"/>
    </row>
    <row r="9" spans="1:11" ht="18" customHeight="1" x14ac:dyDescent="0.15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1" ht="18" customHeight="1" x14ac:dyDescent="0.15">
      <c r="A10" s="9" t="s">
        <v>10</v>
      </c>
      <c r="B10" s="1">
        <f>SUM(B8:B9)</f>
        <v>1956179000</v>
      </c>
      <c r="C10" s="1"/>
      <c r="D10" s="1"/>
      <c r="E10" s="1"/>
      <c r="F10" s="1"/>
      <c r="G10" s="1"/>
      <c r="H10" s="1"/>
      <c r="I10" s="1"/>
      <c r="J10" s="1"/>
    </row>
    <row r="12" spans="1:11" ht="13.5" x14ac:dyDescent="0.15">
      <c r="A12" s="28" t="s">
        <v>109</v>
      </c>
      <c r="K12" s="4" t="s">
        <v>24</v>
      </c>
    </row>
    <row r="13" spans="1:11" ht="37.5" customHeight="1" x14ac:dyDescent="0.15">
      <c r="A13" s="2" t="s">
        <v>108</v>
      </c>
      <c r="B13" s="3" t="s">
        <v>107</v>
      </c>
      <c r="C13" s="3" t="s">
        <v>106</v>
      </c>
      <c r="D13" s="3" t="s">
        <v>105</v>
      </c>
      <c r="E13" s="3" t="s">
        <v>104</v>
      </c>
      <c r="F13" s="3" t="s">
        <v>103</v>
      </c>
      <c r="G13" s="3" t="s">
        <v>102</v>
      </c>
      <c r="H13" s="3" t="s">
        <v>101</v>
      </c>
      <c r="I13" s="3" t="s">
        <v>100</v>
      </c>
      <c r="J13" s="3" t="s">
        <v>99</v>
      </c>
      <c r="K13" s="3" t="s">
        <v>9</v>
      </c>
    </row>
    <row r="14" spans="1:11" ht="18" customHeight="1" x14ac:dyDescent="0.15">
      <c r="A14" s="5" t="s">
        <v>98</v>
      </c>
      <c r="B14" s="1">
        <v>198000</v>
      </c>
      <c r="C14" s="1">
        <v>355451910</v>
      </c>
      <c r="D14" s="1">
        <v>16904968</v>
      </c>
      <c r="E14" s="1">
        <f t="shared" ref="E14:E29" si="0">C14-D14</f>
        <v>338546942</v>
      </c>
      <c r="F14" s="1">
        <v>8000000</v>
      </c>
      <c r="G14" s="27">
        <f t="shared" ref="G14:G29" si="1">B14/F14</f>
        <v>2.4750000000000001E-2</v>
      </c>
      <c r="H14" s="1">
        <f t="shared" ref="H14:H29" si="2">E14*G14</f>
        <v>8379036.8145000003</v>
      </c>
      <c r="I14" s="1">
        <v>0</v>
      </c>
      <c r="J14" s="1">
        <f t="shared" ref="J14:J29" si="3">B14-I14</f>
        <v>198000</v>
      </c>
      <c r="K14" s="1">
        <v>198000</v>
      </c>
    </row>
    <row r="15" spans="1:11" ht="18" customHeight="1" x14ac:dyDescent="0.15">
      <c r="A15" s="5" t="s">
        <v>97</v>
      </c>
      <c r="B15" s="1">
        <v>160000</v>
      </c>
      <c r="C15" s="1">
        <v>16581510963</v>
      </c>
      <c r="D15" s="1">
        <v>4268128084</v>
      </c>
      <c r="E15" s="1">
        <f t="shared" si="0"/>
        <v>12313382879</v>
      </c>
      <c r="F15" s="1">
        <v>7905621766</v>
      </c>
      <c r="G15" s="27">
        <f t="shared" si="1"/>
        <v>2.0238762330891913E-5</v>
      </c>
      <c r="H15" s="1">
        <f t="shared" si="2"/>
        <v>249207.62957735462</v>
      </c>
      <c r="I15" s="1">
        <v>0</v>
      </c>
      <c r="J15" s="1">
        <f t="shared" si="3"/>
        <v>160000</v>
      </c>
      <c r="K15" s="1">
        <f>B15</f>
        <v>160000</v>
      </c>
    </row>
    <row r="16" spans="1:11" ht="18" customHeight="1" x14ac:dyDescent="0.15">
      <c r="A16" s="5" t="s">
        <v>96</v>
      </c>
      <c r="B16" s="1">
        <v>4092000</v>
      </c>
      <c r="C16" s="1">
        <v>1015704403854</v>
      </c>
      <c r="D16" s="1">
        <v>920858033284</v>
      </c>
      <c r="E16" s="1">
        <f t="shared" si="0"/>
        <v>94846370570</v>
      </c>
      <c r="F16" s="1">
        <v>68723312546</v>
      </c>
      <c r="G16" s="27">
        <f t="shared" si="1"/>
        <v>5.9543113514224403E-5</v>
      </c>
      <c r="H16" s="1">
        <f t="shared" si="2"/>
        <v>5647448.2092617024</v>
      </c>
      <c r="I16" s="1">
        <v>0</v>
      </c>
      <c r="J16" s="1">
        <f t="shared" si="3"/>
        <v>4092000</v>
      </c>
      <c r="K16" s="1">
        <f>B16</f>
        <v>4092000</v>
      </c>
    </row>
    <row r="17" spans="1:11" ht="18" customHeight="1" x14ac:dyDescent="0.15">
      <c r="A17" s="5" t="s">
        <v>95</v>
      </c>
      <c r="B17" s="1">
        <v>60000</v>
      </c>
      <c r="C17" s="1">
        <f>2085924841-300000000</f>
        <v>1785924841</v>
      </c>
      <c r="D17" s="1">
        <f>1855716223-300000000</f>
        <v>1555716223</v>
      </c>
      <c r="E17" s="1">
        <f t="shared" si="0"/>
        <v>230208618</v>
      </c>
      <c r="F17" s="1">
        <f>151940000</f>
        <v>151940000</v>
      </c>
      <c r="G17" s="27">
        <f t="shared" si="1"/>
        <v>3.9489272081084638E-4</v>
      </c>
      <c r="H17" s="1">
        <f t="shared" si="2"/>
        <v>90907.707516124778</v>
      </c>
      <c r="I17" s="1">
        <v>0</v>
      </c>
      <c r="J17" s="1">
        <f t="shared" si="3"/>
        <v>60000</v>
      </c>
      <c r="K17" s="1">
        <v>60000</v>
      </c>
    </row>
    <row r="18" spans="1:11" ht="18" customHeight="1" x14ac:dyDescent="0.15">
      <c r="A18" s="5" t="s">
        <v>94</v>
      </c>
      <c r="B18" s="1">
        <v>2115000</v>
      </c>
      <c r="C18" s="1">
        <v>202046329505</v>
      </c>
      <c r="D18" s="1">
        <v>190846952550</v>
      </c>
      <c r="E18" s="1">
        <f t="shared" si="0"/>
        <v>11199376955</v>
      </c>
      <c r="F18" s="1">
        <v>9586675000</v>
      </c>
      <c r="G18" s="27">
        <f t="shared" si="1"/>
        <v>2.2061872338428079E-4</v>
      </c>
      <c r="H18" s="1">
        <f t="shared" si="2"/>
        <v>2470792.2465114337</v>
      </c>
      <c r="I18" s="1">
        <v>0</v>
      </c>
      <c r="J18" s="1">
        <f t="shared" si="3"/>
        <v>2115000</v>
      </c>
      <c r="K18" s="1">
        <f>B18</f>
        <v>2115000</v>
      </c>
    </row>
    <row r="19" spans="1:11" ht="18" customHeight="1" x14ac:dyDescent="0.15">
      <c r="A19" s="5" t="s">
        <v>93</v>
      </c>
      <c r="B19" s="1">
        <v>342000</v>
      </c>
      <c r="C19" s="1">
        <v>1171038736</v>
      </c>
      <c r="D19" s="1">
        <v>19211143</v>
      </c>
      <c r="E19" s="1">
        <f t="shared" si="0"/>
        <v>1151827593</v>
      </c>
      <c r="F19" s="1">
        <v>1107620686</v>
      </c>
      <c r="G19" s="27">
        <f t="shared" si="1"/>
        <v>3.0876996459417875E-4</v>
      </c>
      <c r="H19" s="1">
        <f t="shared" si="2"/>
        <v>355649.76510920812</v>
      </c>
      <c r="I19" s="1">
        <v>0</v>
      </c>
      <c r="J19" s="1">
        <f t="shared" si="3"/>
        <v>342000</v>
      </c>
      <c r="K19" s="1">
        <f>B19</f>
        <v>342000</v>
      </c>
    </row>
    <row r="20" spans="1:11" ht="18" customHeight="1" x14ac:dyDescent="0.15">
      <c r="A20" s="5" t="s">
        <v>92</v>
      </c>
      <c r="B20" s="1">
        <v>909000</v>
      </c>
      <c r="C20" s="1">
        <v>1580943688</v>
      </c>
      <c r="D20" s="1">
        <v>194803554</v>
      </c>
      <c r="E20" s="1">
        <f t="shared" si="0"/>
        <v>1386140134</v>
      </c>
      <c r="F20" s="1">
        <v>1055815881</v>
      </c>
      <c r="G20" s="27">
        <f t="shared" si="1"/>
        <v>8.6094556480724124E-4</v>
      </c>
      <c r="H20" s="1">
        <f t="shared" si="2"/>
        <v>1193391.200568615</v>
      </c>
      <c r="I20" s="1">
        <v>0</v>
      </c>
      <c r="J20" s="1">
        <f t="shared" si="3"/>
        <v>909000</v>
      </c>
      <c r="K20" s="1">
        <f>B20</f>
        <v>909000</v>
      </c>
    </row>
    <row r="21" spans="1:11" ht="18" customHeight="1" x14ac:dyDescent="0.15">
      <c r="A21" s="5" t="s">
        <v>91</v>
      </c>
      <c r="B21" s="1">
        <v>2260000</v>
      </c>
      <c r="C21" s="1">
        <v>300000000</v>
      </c>
      <c r="D21" s="1">
        <v>300000000</v>
      </c>
      <c r="E21" s="1">
        <f t="shared" si="0"/>
        <v>0</v>
      </c>
      <c r="F21" s="1">
        <v>300000000</v>
      </c>
      <c r="G21" s="1">
        <f t="shared" si="1"/>
        <v>7.5333333333333337E-3</v>
      </c>
      <c r="H21" s="1">
        <f t="shared" si="2"/>
        <v>0</v>
      </c>
      <c r="I21" s="1">
        <v>0</v>
      </c>
      <c r="J21" s="1">
        <f t="shared" si="3"/>
        <v>2260000</v>
      </c>
      <c r="K21" s="1">
        <v>2260000</v>
      </c>
    </row>
    <row r="22" spans="1:11" ht="18" customHeight="1" x14ac:dyDescent="0.15">
      <c r="A22" s="5" t="s">
        <v>90</v>
      </c>
      <c r="B22" s="1">
        <v>900000</v>
      </c>
      <c r="C22" s="1">
        <v>924930588</v>
      </c>
      <c r="D22" s="1">
        <v>2865110</v>
      </c>
      <c r="E22" s="1">
        <f t="shared" si="0"/>
        <v>922065478</v>
      </c>
      <c r="F22" s="1">
        <v>837130905</v>
      </c>
      <c r="G22" s="27">
        <f t="shared" si="1"/>
        <v>1.0751006737709677E-3</v>
      </c>
      <c r="H22" s="1">
        <f t="shared" si="2"/>
        <v>991313.21665874938</v>
      </c>
      <c r="I22" s="1">
        <v>0</v>
      </c>
      <c r="J22" s="1">
        <f t="shared" si="3"/>
        <v>900000</v>
      </c>
      <c r="K22" s="1">
        <f>B22</f>
        <v>900000</v>
      </c>
    </row>
    <row r="23" spans="1:11" ht="18" customHeight="1" x14ac:dyDescent="0.15">
      <c r="A23" s="5" t="s">
        <v>89</v>
      </c>
      <c r="B23" s="1">
        <v>340000</v>
      </c>
      <c r="C23" s="1">
        <v>329376911</v>
      </c>
      <c r="D23" s="1">
        <v>2165773</v>
      </c>
      <c r="E23" s="1">
        <f t="shared" si="0"/>
        <v>327211138</v>
      </c>
      <c r="F23" s="1">
        <v>293627369</v>
      </c>
      <c r="G23" s="27">
        <f t="shared" si="1"/>
        <v>1.1579302064311315E-3</v>
      </c>
      <c r="H23" s="1">
        <f t="shared" si="2"/>
        <v>378887.66057090543</v>
      </c>
      <c r="I23" s="1">
        <v>0</v>
      </c>
      <c r="J23" s="1">
        <f t="shared" si="3"/>
        <v>340000</v>
      </c>
      <c r="K23" s="1">
        <f>B23</f>
        <v>340000</v>
      </c>
    </row>
    <row r="24" spans="1:11" ht="18" customHeight="1" x14ac:dyDescent="0.15">
      <c r="A24" s="5" t="s">
        <v>88</v>
      </c>
      <c r="B24" s="1">
        <v>320000</v>
      </c>
      <c r="C24" s="1">
        <v>346694169</v>
      </c>
      <c r="D24" s="1">
        <v>43519537</v>
      </c>
      <c r="E24" s="1">
        <f t="shared" si="0"/>
        <v>303174632</v>
      </c>
      <c r="F24" s="1">
        <v>318000000</v>
      </c>
      <c r="G24" s="27">
        <f t="shared" si="1"/>
        <v>1.0062893081761006E-3</v>
      </c>
      <c r="H24" s="1">
        <f t="shared" si="2"/>
        <v>305081.39069182391</v>
      </c>
      <c r="I24" s="1">
        <v>0</v>
      </c>
      <c r="J24" s="1">
        <f t="shared" si="3"/>
        <v>320000</v>
      </c>
      <c r="K24" s="1">
        <f>B24</f>
        <v>320000</v>
      </c>
    </row>
    <row r="25" spans="1:11" ht="18" customHeight="1" x14ac:dyDescent="0.15">
      <c r="A25" s="5" t="s">
        <v>87</v>
      </c>
      <c r="B25" s="1">
        <v>2189000</v>
      </c>
      <c r="C25" s="1">
        <v>592888283</v>
      </c>
      <c r="D25" s="1">
        <v>8746416</v>
      </c>
      <c r="E25" s="1">
        <f t="shared" si="0"/>
        <v>584141867</v>
      </c>
      <c r="F25" s="1">
        <v>500000000</v>
      </c>
      <c r="G25" s="27">
        <f t="shared" si="1"/>
        <v>4.3779999999999999E-3</v>
      </c>
      <c r="H25" s="1">
        <f t="shared" si="2"/>
        <v>2557373.0937259998</v>
      </c>
      <c r="I25" s="1">
        <v>0</v>
      </c>
      <c r="J25" s="1">
        <f t="shared" si="3"/>
        <v>2189000</v>
      </c>
      <c r="K25" s="1">
        <v>2189000</v>
      </c>
    </row>
    <row r="26" spans="1:11" ht="18" customHeight="1" x14ac:dyDescent="0.15">
      <c r="A26" s="5" t="s">
        <v>86</v>
      </c>
      <c r="B26" s="1">
        <v>22152000</v>
      </c>
      <c r="C26" s="1">
        <v>184683433</v>
      </c>
      <c r="D26" s="1">
        <v>13591383</v>
      </c>
      <c r="E26" s="1">
        <f t="shared" si="0"/>
        <v>171092050</v>
      </c>
      <c r="F26" s="1">
        <v>100000000</v>
      </c>
      <c r="G26" s="27">
        <f t="shared" si="1"/>
        <v>0.22151999999999999</v>
      </c>
      <c r="H26" s="1">
        <f t="shared" si="2"/>
        <v>37900310.916000001</v>
      </c>
      <c r="I26" s="1">
        <v>0</v>
      </c>
      <c r="J26" s="1">
        <f t="shared" si="3"/>
        <v>22152000</v>
      </c>
      <c r="K26" s="1">
        <v>22152000</v>
      </c>
    </row>
    <row r="27" spans="1:11" ht="18" customHeight="1" x14ac:dyDescent="0.15">
      <c r="A27" s="5" t="s">
        <v>85</v>
      </c>
      <c r="B27" s="1">
        <v>240000</v>
      </c>
      <c r="C27" s="1">
        <v>114233363</v>
      </c>
      <c r="D27" s="1">
        <v>14786619</v>
      </c>
      <c r="E27" s="1">
        <f t="shared" si="0"/>
        <v>99446744</v>
      </c>
      <c r="F27" s="1">
        <v>101468000</v>
      </c>
      <c r="G27" s="27">
        <f t="shared" si="1"/>
        <v>2.3652777230259788E-3</v>
      </c>
      <c r="H27" s="1">
        <f t="shared" si="2"/>
        <v>235219.16821066741</v>
      </c>
      <c r="I27" s="1">
        <v>0</v>
      </c>
      <c r="J27" s="1">
        <f t="shared" si="3"/>
        <v>240000</v>
      </c>
      <c r="K27" s="1">
        <f>B27</f>
        <v>240000</v>
      </c>
    </row>
    <row r="28" spans="1:11" ht="18" customHeight="1" x14ac:dyDescent="0.15">
      <c r="A28" s="5" t="s">
        <v>84</v>
      </c>
      <c r="B28" s="1">
        <v>300000</v>
      </c>
      <c r="C28" s="1">
        <v>113139279</v>
      </c>
      <c r="D28" s="1">
        <v>36217957</v>
      </c>
      <c r="E28" s="1">
        <f t="shared" si="0"/>
        <v>76921322</v>
      </c>
      <c r="F28" s="1">
        <v>76594224</v>
      </c>
      <c r="G28" s="27">
        <f t="shared" si="1"/>
        <v>3.9167444270993591E-3</v>
      </c>
      <c r="H28" s="1">
        <f t="shared" si="2"/>
        <v>301281.1592686153</v>
      </c>
      <c r="I28" s="1">
        <v>0</v>
      </c>
      <c r="J28" s="1">
        <f t="shared" si="3"/>
        <v>300000</v>
      </c>
      <c r="K28" s="1">
        <f>B28</f>
        <v>300000</v>
      </c>
    </row>
    <row r="29" spans="1:11" ht="18" customHeight="1" x14ac:dyDescent="0.15">
      <c r="A29" s="5" t="s">
        <v>83</v>
      </c>
      <c r="B29" s="1">
        <v>1800000</v>
      </c>
      <c r="C29" s="1">
        <v>24755829000000</v>
      </c>
      <c r="D29" s="1">
        <v>24488401000000</v>
      </c>
      <c r="E29" s="1">
        <f t="shared" si="0"/>
        <v>267428000000</v>
      </c>
      <c r="F29" s="1">
        <v>16602000000</v>
      </c>
      <c r="G29" s="27">
        <f t="shared" si="1"/>
        <v>1.0842067220816769E-4</v>
      </c>
      <c r="H29" s="1">
        <f t="shared" si="2"/>
        <v>28994723.52728587</v>
      </c>
      <c r="I29" s="1">
        <v>0</v>
      </c>
      <c r="J29" s="1">
        <f t="shared" si="3"/>
        <v>1800000</v>
      </c>
      <c r="K29" s="1">
        <f>B29</f>
        <v>1800000</v>
      </c>
    </row>
    <row r="30" spans="1:11" ht="18" customHeight="1" x14ac:dyDescent="0.1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8" customHeight="1" x14ac:dyDescent="0.1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8" customHeight="1" x14ac:dyDescent="0.1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8" customHeight="1" thickBot="1" x14ac:dyDescent="0.2">
      <c r="A33" s="26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8" customHeight="1" thickTop="1" x14ac:dyDescent="0.15">
      <c r="A34" s="24" t="s">
        <v>10</v>
      </c>
      <c r="B34" s="23">
        <f>SUM(B14:B33)</f>
        <v>38377000</v>
      </c>
      <c r="C34" s="23"/>
      <c r="D34" s="23"/>
      <c r="E34" s="23"/>
      <c r="F34" s="23"/>
      <c r="G34" s="23"/>
      <c r="H34" s="23"/>
      <c r="I34" s="23"/>
      <c r="J34" s="23">
        <f>SUM(J14:J33)</f>
        <v>38377000</v>
      </c>
      <c r="K34" s="23"/>
    </row>
  </sheetData>
  <autoFilter ref="A13:L29"/>
  <phoneticPr fontId="4"/>
  <pageMargins left="0.3888888888888889" right="0.3888888888888889" top="0.3888888888888889" bottom="0.3888888888888889" header="0.19444444444444445" footer="0.19444444444444445"/>
  <pageSetup paperSize="9" scale="72" fitToHeight="0" orientation="landscape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E32" sqref="E32"/>
    </sheetView>
  </sheetViews>
  <sheetFormatPr defaultColWidth="8.85546875" defaultRowHeight="11.25" x14ac:dyDescent="0.15"/>
  <cols>
    <col min="1" max="1" width="22.85546875" style="6" customWidth="1"/>
    <col min="2" max="7" width="19.85546875" style="6" customWidth="1"/>
    <col min="8" max="16384" width="8.85546875" style="6"/>
  </cols>
  <sheetData>
    <row r="1" spans="1:7" ht="21" x14ac:dyDescent="0.2">
      <c r="A1" s="8" t="s">
        <v>0</v>
      </c>
    </row>
    <row r="2" spans="1:7" ht="13.5" x14ac:dyDescent="0.15">
      <c r="A2" s="7" t="s">
        <v>1</v>
      </c>
    </row>
    <row r="3" spans="1:7" ht="13.5" x14ac:dyDescent="0.15">
      <c r="A3" s="7" t="s">
        <v>2</v>
      </c>
    </row>
    <row r="4" spans="1:7" ht="13.5" x14ac:dyDescent="0.15">
      <c r="G4" s="4" t="s">
        <v>24</v>
      </c>
    </row>
    <row r="5" spans="1:7" ht="22.5" customHeight="1" x14ac:dyDescent="0.1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3" t="s">
        <v>8</v>
      </c>
      <c r="G5" s="3" t="s">
        <v>9</v>
      </c>
    </row>
    <row r="6" spans="1:7" ht="18" customHeight="1" x14ac:dyDescent="0.15">
      <c r="A6" s="5" t="s">
        <v>11</v>
      </c>
      <c r="B6" s="1">
        <v>4617832828</v>
      </c>
      <c r="C6" s="1"/>
      <c r="D6" s="1"/>
      <c r="E6" s="1"/>
      <c r="F6" s="1">
        <f>SUM(B6:E6)</f>
        <v>4617832828</v>
      </c>
      <c r="G6" s="1">
        <v>4617833000</v>
      </c>
    </row>
    <row r="7" spans="1:7" ht="18" customHeight="1" x14ac:dyDescent="0.15">
      <c r="A7" s="5" t="s">
        <v>12</v>
      </c>
      <c r="B7" s="1">
        <v>51837858</v>
      </c>
      <c r="C7" s="1"/>
      <c r="D7" s="1"/>
      <c r="E7" s="1"/>
      <c r="F7" s="1">
        <f t="shared" ref="F7:F18" si="0">SUM(B7:E7)</f>
        <v>51837858</v>
      </c>
      <c r="G7" s="1">
        <v>51838000</v>
      </c>
    </row>
    <row r="8" spans="1:7" ht="18" customHeight="1" x14ac:dyDescent="0.15">
      <c r="A8" s="5" t="s">
        <v>13</v>
      </c>
      <c r="B8" s="1">
        <v>6485300</v>
      </c>
      <c r="C8" s="1"/>
      <c r="D8" s="1"/>
      <c r="E8" s="1"/>
      <c r="F8" s="1">
        <f t="shared" si="0"/>
        <v>6485300</v>
      </c>
      <c r="G8" s="1">
        <v>6485000</v>
      </c>
    </row>
    <row r="9" spans="1:7" ht="18" customHeight="1" x14ac:dyDescent="0.15">
      <c r="A9" s="5" t="s">
        <v>14</v>
      </c>
      <c r="B9" s="1">
        <v>124518082</v>
      </c>
      <c r="C9" s="1"/>
      <c r="D9" s="1"/>
      <c r="E9" s="1"/>
      <c r="F9" s="1">
        <f t="shared" si="0"/>
        <v>124518082</v>
      </c>
      <c r="G9" s="1">
        <v>124518000</v>
      </c>
    </row>
    <row r="10" spans="1:7" ht="18" customHeight="1" x14ac:dyDescent="0.15">
      <c r="A10" s="5" t="s">
        <v>15</v>
      </c>
      <c r="B10" s="1">
        <v>127478207</v>
      </c>
      <c r="C10" s="1"/>
      <c r="D10" s="1"/>
      <c r="E10" s="1"/>
      <c r="F10" s="1">
        <f t="shared" si="0"/>
        <v>127478207</v>
      </c>
      <c r="G10" s="1">
        <v>127478000</v>
      </c>
    </row>
    <row r="11" spans="1:7" ht="18" customHeight="1" x14ac:dyDescent="0.15">
      <c r="A11" s="5" t="s">
        <v>16</v>
      </c>
      <c r="B11" s="1">
        <v>552619562</v>
      </c>
      <c r="C11" s="1"/>
      <c r="D11" s="1"/>
      <c r="E11" s="1"/>
      <c r="F11" s="1">
        <f t="shared" si="0"/>
        <v>552619562</v>
      </c>
      <c r="G11" s="1">
        <v>552620000</v>
      </c>
    </row>
    <row r="12" spans="1:7" ht="18" customHeight="1" x14ac:dyDescent="0.15">
      <c r="A12" s="5" t="s">
        <v>17</v>
      </c>
      <c r="B12" s="1">
        <v>6643536</v>
      </c>
      <c r="C12" s="1"/>
      <c r="D12" s="1"/>
      <c r="E12" s="1"/>
      <c r="F12" s="1">
        <f t="shared" si="0"/>
        <v>6643536</v>
      </c>
      <c r="G12" s="1">
        <v>6644000</v>
      </c>
    </row>
    <row r="13" spans="1:7" ht="18" customHeight="1" x14ac:dyDescent="0.15">
      <c r="A13" s="5" t="s">
        <v>18</v>
      </c>
      <c r="B13" s="1">
        <v>65176771</v>
      </c>
      <c r="C13" s="1"/>
      <c r="D13" s="1"/>
      <c r="E13" s="1"/>
      <c r="F13" s="1">
        <f t="shared" si="0"/>
        <v>65176771</v>
      </c>
      <c r="G13" s="1">
        <v>65177000</v>
      </c>
    </row>
    <row r="14" spans="1:7" ht="18" customHeight="1" x14ac:dyDescent="0.15">
      <c r="A14" s="5" t="s">
        <v>19</v>
      </c>
      <c r="B14" s="1">
        <v>38721354</v>
      </c>
      <c r="C14" s="1"/>
      <c r="D14" s="1"/>
      <c r="E14" s="1"/>
      <c r="F14" s="1">
        <f t="shared" si="0"/>
        <v>38721354</v>
      </c>
      <c r="G14" s="1">
        <v>38721000</v>
      </c>
    </row>
    <row r="15" spans="1:7" ht="18" customHeight="1" x14ac:dyDescent="0.15">
      <c r="A15" s="5" t="s">
        <v>20</v>
      </c>
      <c r="B15" s="1">
        <v>350007</v>
      </c>
      <c r="C15" s="1"/>
      <c r="D15" s="1"/>
      <c r="E15" s="1"/>
      <c r="F15" s="1">
        <f t="shared" si="0"/>
        <v>350007</v>
      </c>
      <c r="G15" s="1">
        <v>350000</v>
      </c>
    </row>
    <row r="16" spans="1:7" ht="18" customHeight="1" x14ac:dyDescent="0.15">
      <c r="A16" s="5" t="s">
        <v>21</v>
      </c>
      <c r="B16" s="1">
        <v>4000000</v>
      </c>
      <c r="C16" s="1"/>
      <c r="D16" s="1"/>
      <c r="E16" s="1"/>
      <c r="F16" s="1">
        <f t="shared" si="0"/>
        <v>4000000</v>
      </c>
      <c r="G16" s="1">
        <v>4000000</v>
      </c>
    </row>
    <row r="17" spans="1:7" ht="18" customHeight="1" x14ac:dyDescent="0.15">
      <c r="A17" s="5" t="s">
        <v>22</v>
      </c>
      <c r="B17" s="1">
        <v>1354903209</v>
      </c>
      <c r="C17" s="1">
        <v>199972000</v>
      </c>
      <c r="D17" s="1"/>
      <c r="E17" s="1"/>
      <c r="F17" s="1">
        <f t="shared" si="0"/>
        <v>1554875209</v>
      </c>
      <c r="G17" s="1">
        <v>1554875000</v>
      </c>
    </row>
    <row r="18" spans="1:7" ht="18" customHeight="1" x14ac:dyDescent="0.15">
      <c r="A18" s="5" t="s">
        <v>23</v>
      </c>
      <c r="B18" s="1">
        <v>588264968</v>
      </c>
      <c r="C18" s="1"/>
      <c r="D18" s="1"/>
      <c r="E18" s="1"/>
      <c r="F18" s="1">
        <f t="shared" si="0"/>
        <v>588264968</v>
      </c>
      <c r="G18" s="1">
        <v>588265000</v>
      </c>
    </row>
    <row r="19" spans="1:7" ht="18" customHeight="1" x14ac:dyDescent="0.15">
      <c r="A19" s="5"/>
      <c r="B19" s="1"/>
      <c r="C19" s="1"/>
      <c r="D19" s="1"/>
      <c r="E19" s="1"/>
      <c r="F19" s="1"/>
      <c r="G19" s="1"/>
    </row>
    <row r="20" spans="1:7" ht="18" customHeight="1" x14ac:dyDescent="0.15">
      <c r="A20" s="5"/>
      <c r="B20" s="1"/>
      <c r="C20" s="1"/>
      <c r="D20" s="1"/>
      <c r="E20" s="1"/>
      <c r="F20" s="1"/>
      <c r="G20" s="1"/>
    </row>
    <row r="21" spans="1:7" ht="18" customHeight="1" x14ac:dyDescent="0.15">
      <c r="A21" s="5"/>
      <c r="B21" s="1"/>
      <c r="C21" s="1"/>
      <c r="D21" s="1"/>
      <c r="E21" s="1"/>
      <c r="F21" s="1"/>
      <c r="G21" s="1"/>
    </row>
    <row r="22" spans="1:7" ht="18" customHeight="1" x14ac:dyDescent="0.15">
      <c r="A22" s="5"/>
      <c r="B22" s="1"/>
      <c r="C22" s="1"/>
      <c r="D22" s="1"/>
      <c r="E22" s="1"/>
      <c r="F22" s="1"/>
      <c r="G22" s="1"/>
    </row>
    <row r="23" spans="1:7" ht="18" customHeight="1" x14ac:dyDescent="0.15">
      <c r="A23" s="5"/>
      <c r="B23" s="1"/>
      <c r="C23" s="1"/>
      <c r="D23" s="1"/>
      <c r="E23" s="1"/>
      <c r="F23" s="1"/>
      <c r="G23" s="1"/>
    </row>
    <row r="24" spans="1:7" ht="18" customHeight="1" x14ac:dyDescent="0.15">
      <c r="A24" s="5"/>
      <c r="B24" s="1"/>
      <c r="C24" s="1"/>
      <c r="D24" s="1"/>
      <c r="E24" s="1"/>
      <c r="F24" s="1"/>
      <c r="G24" s="1"/>
    </row>
    <row r="25" spans="1:7" ht="18" customHeight="1" x14ac:dyDescent="0.15">
      <c r="A25" s="9" t="s">
        <v>10</v>
      </c>
      <c r="B25" s="1">
        <f>SUM(B6:B24)</f>
        <v>7538831682</v>
      </c>
      <c r="C25" s="1">
        <f t="shared" ref="C25:F25" si="1">SUM(C6:C24)</f>
        <v>199972000</v>
      </c>
      <c r="D25" s="1">
        <f t="shared" si="1"/>
        <v>0</v>
      </c>
      <c r="E25" s="1">
        <f t="shared" si="1"/>
        <v>0</v>
      </c>
      <c r="F25" s="1">
        <f t="shared" si="1"/>
        <v>7738803682</v>
      </c>
      <c r="G25" s="1"/>
    </row>
  </sheetData>
  <phoneticPr fontId="4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14" sqref="D14"/>
    </sheetView>
  </sheetViews>
  <sheetFormatPr defaultColWidth="8.85546875" defaultRowHeight="11.25" x14ac:dyDescent="0.15"/>
  <cols>
    <col min="1" max="1" width="30.85546875" style="6" customWidth="1"/>
    <col min="2" max="6" width="19.85546875" style="6" customWidth="1"/>
    <col min="7" max="16384" width="8.85546875" style="6"/>
  </cols>
  <sheetData>
    <row r="1" spans="1:6" ht="21" x14ac:dyDescent="0.2">
      <c r="A1" s="8" t="s">
        <v>71</v>
      </c>
    </row>
    <row r="2" spans="1:6" ht="13.5" x14ac:dyDescent="0.15">
      <c r="A2" s="7" t="s">
        <v>1</v>
      </c>
    </row>
    <row r="3" spans="1:6" ht="13.5" x14ac:dyDescent="0.15">
      <c r="A3" s="7" t="s">
        <v>2</v>
      </c>
    </row>
    <row r="4" spans="1:6" ht="13.5" x14ac:dyDescent="0.15">
      <c r="F4" s="4" t="s">
        <v>24</v>
      </c>
    </row>
    <row r="5" spans="1:6" ht="22.5" customHeight="1" x14ac:dyDescent="0.15">
      <c r="A5" s="34" t="s">
        <v>70</v>
      </c>
      <c r="B5" s="34" t="s">
        <v>69</v>
      </c>
      <c r="C5" s="34"/>
      <c r="D5" s="34" t="s">
        <v>68</v>
      </c>
      <c r="E5" s="34"/>
      <c r="F5" s="35" t="s">
        <v>67</v>
      </c>
    </row>
    <row r="6" spans="1:6" ht="22.5" customHeight="1" x14ac:dyDescent="0.15">
      <c r="A6" s="34"/>
      <c r="B6" s="2" t="s">
        <v>66</v>
      </c>
      <c r="C6" s="3" t="s">
        <v>65</v>
      </c>
      <c r="D6" s="2" t="s">
        <v>66</v>
      </c>
      <c r="E6" s="3" t="s">
        <v>65</v>
      </c>
      <c r="F6" s="34"/>
    </row>
    <row r="7" spans="1:6" ht="18" customHeight="1" x14ac:dyDescent="0.15">
      <c r="A7" s="5" t="s">
        <v>64</v>
      </c>
      <c r="B7" s="1">
        <f>257561710-D7</f>
        <v>225974630</v>
      </c>
      <c r="C7" s="1">
        <v>0</v>
      </c>
      <c r="D7" s="10">
        <v>31587080</v>
      </c>
      <c r="E7" s="1">
        <v>0</v>
      </c>
      <c r="F7" s="1"/>
    </row>
    <row r="8" spans="1:6" ht="18" customHeight="1" x14ac:dyDescent="0.15">
      <c r="A8" s="5" t="s">
        <v>63</v>
      </c>
      <c r="B8" s="1">
        <f>15340743-D8</f>
        <v>12209873</v>
      </c>
      <c r="C8" s="1">
        <v>0</v>
      </c>
      <c r="D8" s="10">
        <v>3130870</v>
      </c>
      <c r="E8" s="1">
        <v>0</v>
      </c>
      <c r="F8" s="1"/>
    </row>
    <row r="9" spans="1:6" ht="18" customHeight="1" x14ac:dyDescent="0.15">
      <c r="A9" s="5" t="s">
        <v>62</v>
      </c>
      <c r="B9" s="1">
        <f>10200000-D9</f>
        <v>8500000</v>
      </c>
      <c r="C9" s="1">
        <v>0</v>
      </c>
      <c r="D9" s="10">
        <v>1700000</v>
      </c>
      <c r="E9" s="1">
        <v>0</v>
      </c>
      <c r="F9" s="1"/>
    </row>
    <row r="10" spans="1:6" ht="18" customHeight="1" x14ac:dyDescent="0.15">
      <c r="A10" s="5"/>
      <c r="B10" s="1"/>
      <c r="C10" s="1"/>
      <c r="D10" s="1"/>
      <c r="E10" s="1"/>
      <c r="F10" s="1"/>
    </row>
    <row r="11" spans="1:6" ht="18" customHeight="1" x14ac:dyDescent="0.15">
      <c r="A11" s="5"/>
      <c r="B11" s="1"/>
      <c r="C11" s="1"/>
      <c r="D11" s="1"/>
      <c r="E11" s="1"/>
      <c r="F11" s="1"/>
    </row>
    <row r="12" spans="1:6" ht="18" customHeight="1" x14ac:dyDescent="0.15">
      <c r="A12" s="5"/>
      <c r="B12" s="1"/>
      <c r="C12" s="1"/>
      <c r="D12" s="1"/>
      <c r="E12" s="1"/>
      <c r="F12" s="1"/>
    </row>
    <row r="13" spans="1:6" ht="18" customHeight="1" x14ac:dyDescent="0.15">
      <c r="A13" s="5"/>
      <c r="B13" s="1"/>
      <c r="C13" s="1"/>
      <c r="D13" s="1"/>
      <c r="E13" s="1"/>
      <c r="F13" s="1"/>
    </row>
    <row r="14" spans="1:6" ht="18" customHeight="1" x14ac:dyDescent="0.15">
      <c r="A14" s="5"/>
      <c r="B14" s="1"/>
      <c r="C14" s="1"/>
      <c r="D14" s="1"/>
      <c r="E14" s="1"/>
      <c r="F14" s="1"/>
    </row>
    <row r="15" spans="1:6" ht="18" customHeight="1" x14ac:dyDescent="0.15">
      <c r="A15" s="5"/>
      <c r="B15" s="1"/>
      <c r="C15" s="1"/>
      <c r="D15" s="1"/>
      <c r="E15" s="1"/>
      <c r="F15" s="1"/>
    </row>
    <row r="16" spans="1:6" ht="18" customHeight="1" x14ac:dyDescent="0.15">
      <c r="A16" s="5"/>
      <c r="B16" s="1"/>
      <c r="C16" s="1"/>
      <c r="D16" s="1"/>
      <c r="E16" s="1"/>
      <c r="F16" s="1"/>
    </row>
    <row r="17" spans="1:6" ht="18" customHeight="1" x14ac:dyDescent="0.15">
      <c r="A17" s="5"/>
      <c r="B17" s="1"/>
      <c r="C17" s="1"/>
      <c r="D17" s="1"/>
      <c r="E17" s="1"/>
      <c r="F17" s="1"/>
    </row>
    <row r="18" spans="1:6" ht="18" customHeight="1" x14ac:dyDescent="0.15">
      <c r="A18" s="9" t="s">
        <v>10</v>
      </c>
      <c r="B18" s="1">
        <f>SUM(B7:B17)</f>
        <v>246684503</v>
      </c>
      <c r="C18" s="1"/>
      <c r="D18" s="1">
        <f>SUM(D7:D17)</f>
        <v>36417950</v>
      </c>
      <c r="E18" s="1"/>
      <c r="F18" s="1"/>
    </row>
  </sheetData>
  <mergeCells count="4">
    <mergeCell ref="A5:A6"/>
    <mergeCell ref="B5:C5"/>
    <mergeCell ref="D5:E5"/>
    <mergeCell ref="F5:F6"/>
  </mergeCells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9" sqref="B9"/>
    </sheetView>
  </sheetViews>
  <sheetFormatPr defaultColWidth="8.85546875" defaultRowHeight="11.25" x14ac:dyDescent="0.15"/>
  <cols>
    <col min="1" max="1" width="30.85546875" style="6" customWidth="1"/>
    <col min="2" max="3" width="19.85546875" style="6" customWidth="1"/>
    <col min="4" max="16384" width="8.85546875" style="6"/>
  </cols>
  <sheetData>
    <row r="1" spans="1:3" ht="21" x14ac:dyDescent="0.2">
      <c r="A1" s="8" t="s">
        <v>82</v>
      </c>
    </row>
    <row r="2" spans="1:3" ht="13.5" x14ac:dyDescent="0.15">
      <c r="A2" s="7" t="s">
        <v>1</v>
      </c>
    </row>
    <row r="3" spans="1:3" ht="13.5" x14ac:dyDescent="0.15">
      <c r="A3" s="7" t="s">
        <v>2</v>
      </c>
    </row>
    <row r="4" spans="1:3" ht="13.5" x14ac:dyDescent="0.15">
      <c r="C4" s="4" t="s">
        <v>24</v>
      </c>
    </row>
    <row r="5" spans="1:3" ht="22.5" customHeight="1" x14ac:dyDescent="0.15">
      <c r="A5" s="2" t="s">
        <v>70</v>
      </c>
      <c r="B5" s="2" t="s">
        <v>66</v>
      </c>
      <c r="C5" s="2" t="s">
        <v>81</v>
      </c>
    </row>
    <row r="6" spans="1:3" ht="18" customHeight="1" x14ac:dyDescent="0.15">
      <c r="A6" s="5" t="s">
        <v>80</v>
      </c>
      <c r="B6" s="1"/>
      <c r="C6" s="1"/>
    </row>
    <row r="7" spans="1:3" ht="18" customHeight="1" x14ac:dyDescent="0.15">
      <c r="A7" s="5"/>
      <c r="B7" s="1"/>
      <c r="C7" s="1"/>
    </row>
    <row r="8" spans="1:3" ht="18" customHeight="1" thickBot="1" x14ac:dyDescent="0.2">
      <c r="A8" s="22" t="s">
        <v>25</v>
      </c>
      <c r="B8" s="21"/>
      <c r="C8" s="21"/>
    </row>
    <row r="9" spans="1:3" ht="18" customHeight="1" thickTop="1" x14ac:dyDescent="0.15">
      <c r="A9" s="5" t="s">
        <v>79</v>
      </c>
      <c r="B9" s="1"/>
      <c r="C9" s="1"/>
    </row>
    <row r="10" spans="1:3" ht="18" customHeight="1" x14ac:dyDescent="0.15">
      <c r="A10" s="5" t="s">
        <v>78</v>
      </c>
      <c r="B10" s="1">
        <v>69180359</v>
      </c>
      <c r="C10" s="1">
        <v>6761486</v>
      </c>
    </row>
    <row r="11" spans="1:3" ht="18" customHeight="1" x14ac:dyDescent="0.15">
      <c r="A11" s="5" t="s">
        <v>77</v>
      </c>
      <c r="B11" s="1">
        <v>2174225</v>
      </c>
      <c r="C11" s="1">
        <v>272100</v>
      </c>
    </row>
    <row r="12" spans="1:3" ht="18" customHeight="1" x14ac:dyDescent="0.15">
      <c r="A12" s="5" t="s">
        <v>76</v>
      </c>
      <c r="B12" s="1">
        <v>48119881</v>
      </c>
      <c r="C12" s="1">
        <v>3151873</v>
      </c>
    </row>
    <row r="13" spans="1:3" ht="18" customHeight="1" x14ac:dyDescent="0.15">
      <c r="A13" s="5" t="s">
        <v>75</v>
      </c>
      <c r="B13" s="1">
        <v>2679095</v>
      </c>
      <c r="C13" s="1">
        <v>379752</v>
      </c>
    </row>
    <row r="14" spans="1:3" ht="18" customHeight="1" x14ac:dyDescent="0.15">
      <c r="A14" s="5" t="s">
        <v>74</v>
      </c>
      <c r="B14" s="1">
        <v>3972001</v>
      </c>
      <c r="C14" s="1">
        <v>272542</v>
      </c>
    </row>
    <row r="15" spans="1:3" ht="18" customHeight="1" x14ac:dyDescent="0.15">
      <c r="A15" s="5" t="s">
        <v>73</v>
      </c>
      <c r="B15" s="1">
        <v>1405800</v>
      </c>
      <c r="C15" s="1">
        <v>0</v>
      </c>
    </row>
    <row r="16" spans="1:3" ht="18" customHeight="1" x14ac:dyDescent="0.15">
      <c r="A16" s="5"/>
      <c r="B16" s="1"/>
      <c r="C16" s="1"/>
    </row>
    <row r="17" spans="1:3" ht="18" customHeight="1" x14ac:dyDescent="0.15">
      <c r="A17" s="5" t="s">
        <v>72</v>
      </c>
      <c r="B17" s="1">
        <v>11400</v>
      </c>
      <c r="C17" s="1"/>
    </row>
    <row r="18" spans="1:3" ht="18" customHeight="1" x14ac:dyDescent="0.15">
      <c r="A18" s="5"/>
      <c r="B18" s="1"/>
      <c r="C18" s="1"/>
    </row>
    <row r="19" spans="1:3" ht="18" customHeight="1" x14ac:dyDescent="0.15">
      <c r="A19" s="5"/>
      <c r="B19" s="1"/>
      <c r="C19" s="1"/>
    </row>
    <row r="20" spans="1:3" ht="18" customHeight="1" thickBot="1" x14ac:dyDescent="0.2">
      <c r="A20" s="22" t="s">
        <v>25</v>
      </c>
      <c r="B20" s="21">
        <f>SUM(B10:B19)</f>
        <v>127542761</v>
      </c>
      <c r="C20" s="21">
        <f>SUM(C10:C19)</f>
        <v>10837753</v>
      </c>
    </row>
    <row r="21" spans="1:3" ht="18" customHeight="1" thickTop="1" x14ac:dyDescent="0.15">
      <c r="A21" s="9" t="s">
        <v>10</v>
      </c>
      <c r="B21" s="1">
        <f>B8+B20</f>
        <v>127542761</v>
      </c>
      <c r="C21" s="1">
        <f>C8+C20</f>
        <v>10837753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9" sqref="A19"/>
    </sheetView>
  </sheetViews>
  <sheetFormatPr defaultColWidth="8.85546875" defaultRowHeight="11.25" x14ac:dyDescent="0.15"/>
  <cols>
    <col min="1" max="1" width="30.85546875" style="6" customWidth="1"/>
    <col min="2" max="3" width="19.85546875" style="6" customWidth="1"/>
    <col min="4" max="16384" width="8.85546875" style="6"/>
  </cols>
  <sheetData>
    <row r="1" spans="1:3" ht="21" x14ac:dyDescent="0.2">
      <c r="A1" s="8" t="s">
        <v>118</v>
      </c>
    </row>
    <row r="2" spans="1:3" ht="13.5" x14ac:dyDescent="0.15">
      <c r="A2" s="7" t="s">
        <v>1</v>
      </c>
    </row>
    <row r="3" spans="1:3" ht="13.5" x14ac:dyDescent="0.15">
      <c r="A3" s="7" t="s">
        <v>2</v>
      </c>
    </row>
    <row r="4" spans="1:3" ht="13.5" x14ac:dyDescent="0.15">
      <c r="C4" s="4" t="s">
        <v>24</v>
      </c>
    </row>
    <row r="5" spans="1:3" ht="22.5" customHeight="1" x14ac:dyDescent="0.15">
      <c r="A5" s="2" t="s">
        <v>70</v>
      </c>
      <c r="B5" s="2" t="s">
        <v>66</v>
      </c>
      <c r="C5" s="2" t="s">
        <v>81</v>
      </c>
    </row>
    <row r="6" spans="1:3" ht="18" customHeight="1" x14ac:dyDescent="0.15">
      <c r="A6" s="5" t="s">
        <v>80</v>
      </c>
      <c r="B6" s="1"/>
      <c r="C6" s="1"/>
    </row>
    <row r="7" spans="1:3" ht="18" customHeight="1" x14ac:dyDescent="0.15">
      <c r="A7" s="5"/>
      <c r="B7" s="1"/>
      <c r="C7" s="1"/>
    </row>
    <row r="8" spans="1:3" ht="18" customHeight="1" thickBot="1" x14ac:dyDescent="0.2">
      <c r="A8" s="22" t="s">
        <v>25</v>
      </c>
      <c r="B8" s="21"/>
      <c r="C8" s="21"/>
    </row>
    <row r="9" spans="1:3" ht="18" customHeight="1" thickTop="1" x14ac:dyDescent="0.15">
      <c r="A9" s="5" t="s">
        <v>79</v>
      </c>
      <c r="B9" s="1"/>
      <c r="C9" s="1"/>
    </row>
    <row r="10" spans="1:3" ht="18" customHeight="1" x14ac:dyDescent="0.15">
      <c r="A10" s="5" t="s">
        <v>78</v>
      </c>
      <c r="B10" s="1">
        <v>24469034</v>
      </c>
      <c r="C10" s="1">
        <v>0</v>
      </c>
    </row>
    <row r="11" spans="1:3" ht="18" customHeight="1" x14ac:dyDescent="0.15">
      <c r="A11" s="5" t="s">
        <v>77</v>
      </c>
      <c r="B11" s="1">
        <v>549500</v>
      </c>
      <c r="C11" s="1">
        <v>0</v>
      </c>
    </row>
    <row r="12" spans="1:3" ht="18" customHeight="1" x14ac:dyDescent="0.15">
      <c r="A12" s="5" t="s">
        <v>76</v>
      </c>
      <c r="B12" s="1">
        <v>63648648</v>
      </c>
      <c r="C12" s="1">
        <v>0</v>
      </c>
    </row>
    <row r="13" spans="1:3" ht="18" customHeight="1" x14ac:dyDescent="0.15">
      <c r="A13" s="5" t="s">
        <v>75</v>
      </c>
      <c r="B13" s="1">
        <v>1438600</v>
      </c>
      <c r="C13" s="1">
        <v>0</v>
      </c>
    </row>
    <row r="14" spans="1:3" ht="18" customHeight="1" x14ac:dyDescent="0.15">
      <c r="A14" s="5" t="s">
        <v>117</v>
      </c>
      <c r="B14" s="1">
        <v>1012950</v>
      </c>
      <c r="C14" s="1">
        <v>0</v>
      </c>
    </row>
    <row r="15" spans="1:3" ht="18" customHeight="1" x14ac:dyDescent="0.15">
      <c r="A15" s="5" t="s">
        <v>74</v>
      </c>
      <c r="B15" s="1">
        <v>3354402</v>
      </c>
      <c r="C15" s="1">
        <v>0</v>
      </c>
    </row>
    <row r="16" spans="1:3" ht="18" customHeight="1" x14ac:dyDescent="0.15">
      <c r="A16" s="5" t="s">
        <v>73</v>
      </c>
      <c r="B16" s="1">
        <v>1777800</v>
      </c>
      <c r="C16" s="1">
        <v>0</v>
      </c>
    </row>
    <row r="17" spans="1:3" ht="18" customHeight="1" x14ac:dyDescent="0.15">
      <c r="A17" s="5"/>
      <c r="B17" s="1"/>
      <c r="C17" s="1"/>
    </row>
    <row r="18" spans="1:3" ht="18" customHeight="1" x14ac:dyDescent="0.15">
      <c r="A18" s="5" t="s">
        <v>72</v>
      </c>
      <c r="B18" s="1">
        <v>86700</v>
      </c>
      <c r="C18" s="1">
        <v>0</v>
      </c>
    </row>
    <row r="19" spans="1:3" ht="18" customHeight="1" x14ac:dyDescent="0.15">
      <c r="A19" s="5" t="s">
        <v>116</v>
      </c>
      <c r="B19" s="1">
        <v>70076</v>
      </c>
      <c r="C19" s="1">
        <v>0</v>
      </c>
    </row>
    <row r="20" spans="1:3" ht="18" customHeight="1" x14ac:dyDescent="0.15">
      <c r="A20" s="5"/>
      <c r="B20" s="1"/>
      <c r="C20" s="1"/>
    </row>
    <row r="21" spans="1:3" ht="18" customHeight="1" thickBot="1" x14ac:dyDescent="0.2">
      <c r="A21" s="22" t="s">
        <v>25</v>
      </c>
      <c r="B21" s="21">
        <f>SUM(B10:B20)</f>
        <v>96407710</v>
      </c>
      <c r="C21" s="21">
        <f>SUM(C10:C20)</f>
        <v>0</v>
      </c>
    </row>
    <row r="22" spans="1:3" ht="18" customHeight="1" thickTop="1" x14ac:dyDescent="0.15">
      <c r="A22" s="9" t="s">
        <v>10</v>
      </c>
      <c r="B22" s="1">
        <f>B8+B21</f>
        <v>96407710</v>
      </c>
      <c r="C22" s="1">
        <f>C8+C21</f>
        <v>0</v>
      </c>
    </row>
  </sheetData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E12" sqref="E12"/>
    </sheetView>
  </sheetViews>
  <sheetFormatPr defaultColWidth="8.85546875" defaultRowHeight="11.25" x14ac:dyDescent="0.15"/>
  <cols>
    <col min="1" max="1" width="28.85546875" style="6" customWidth="1"/>
    <col min="2" max="3" width="24.85546875" style="6" customWidth="1"/>
    <col min="4" max="4" width="28.85546875" style="6" customWidth="1"/>
    <col min="5" max="5" width="24.85546875" style="6" customWidth="1"/>
    <col min="6" max="16384" width="8.85546875" style="6"/>
  </cols>
  <sheetData>
    <row r="1" spans="1:8" ht="21" x14ac:dyDescent="0.2">
      <c r="A1" s="8" t="s">
        <v>52</v>
      </c>
    </row>
    <row r="2" spans="1:8" ht="13.5" x14ac:dyDescent="0.15">
      <c r="A2" s="7" t="s">
        <v>1</v>
      </c>
    </row>
    <row r="3" spans="1:8" ht="13.5" x14ac:dyDescent="0.15">
      <c r="A3" s="7" t="s">
        <v>2</v>
      </c>
    </row>
    <row r="4" spans="1:8" ht="13.5" x14ac:dyDescent="0.15">
      <c r="E4" s="4" t="s">
        <v>24</v>
      </c>
    </row>
    <row r="5" spans="1:8" ht="22.5" customHeight="1" x14ac:dyDescent="0.15">
      <c r="A5" s="2" t="s">
        <v>51</v>
      </c>
      <c r="B5" s="2" t="s">
        <v>50</v>
      </c>
      <c r="C5" s="34" t="s">
        <v>49</v>
      </c>
      <c r="D5" s="34"/>
      <c r="E5" s="2" t="s">
        <v>48</v>
      </c>
    </row>
    <row r="6" spans="1:8" ht="18" customHeight="1" x14ac:dyDescent="0.15">
      <c r="A6" s="47" t="s">
        <v>47</v>
      </c>
      <c r="B6" s="47" t="s">
        <v>46</v>
      </c>
      <c r="C6" s="41" t="s">
        <v>45</v>
      </c>
      <c r="D6" s="42"/>
      <c r="E6" s="1">
        <f>9782853577-G6-G7+H6+H7</f>
        <v>9785238430</v>
      </c>
      <c r="G6" s="6">
        <v>129518470</v>
      </c>
      <c r="H6" s="6">
        <v>127531361</v>
      </c>
    </row>
    <row r="7" spans="1:8" ht="18" customHeight="1" x14ac:dyDescent="0.15">
      <c r="A7" s="48"/>
      <c r="B7" s="48"/>
      <c r="C7" s="41" t="s">
        <v>44</v>
      </c>
      <c r="D7" s="42"/>
      <c r="E7" s="1">
        <v>113441000</v>
      </c>
      <c r="G7" s="6">
        <v>91878972</v>
      </c>
      <c r="H7" s="6">
        <v>96250934</v>
      </c>
    </row>
    <row r="8" spans="1:8" ht="18" customHeight="1" x14ac:dyDescent="0.15">
      <c r="A8" s="48"/>
      <c r="B8" s="48"/>
      <c r="C8" s="41" t="s">
        <v>43</v>
      </c>
      <c r="D8" s="42"/>
      <c r="E8" s="1">
        <v>14926000</v>
      </c>
    </row>
    <row r="9" spans="1:8" ht="18" customHeight="1" x14ac:dyDescent="0.15">
      <c r="A9" s="48"/>
      <c r="B9" s="48"/>
      <c r="C9" s="41" t="s">
        <v>42</v>
      </c>
      <c r="D9" s="42"/>
      <c r="E9" s="1">
        <v>37317000</v>
      </c>
    </row>
    <row r="10" spans="1:8" ht="18" customHeight="1" x14ac:dyDescent="0.15">
      <c r="A10" s="48"/>
      <c r="B10" s="48"/>
      <c r="C10" s="41" t="s">
        <v>41</v>
      </c>
      <c r="D10" s="42"/>
      <c r="E10" s="1">
        <v>43793000</v>
      </c>
    </row>
    <row r="11" spans="1:8" ht="18" customHeight="1" x14ac:dyDescent="0.15">
      <c r="A11" s="48"/>
      <c r="B11" s="48"/>
      <c r="C11" s="41" t="s">
        <v>40</v>
      </c>
      <c r="D11" s="42"/>
      <c r="E11" s="1">
        <v>834050000</v>
      </c>
    </row>
    <row r="12" spans="1:8" ht="18" customHeight="1" x14ac:dyDescent="0.15">
      <c r="A12" s="48"/>
      <c r="B12" s="48"/>
      <c r="C12" s="41" t="s">
        <v>39</v>
      </c>
      <c r="D12" s="42"/>
      <c r="E12" s="1">
        <v>38804640</v>
      </c>
    </row>
    <row r="13" spans="1:8" ht="18" customHeight="1" x14ac:dyDescent="0.15">
      <c r="A13" s="48"/>
      <c r="B13" s="48"/>
      <c r="C13" s="41" t="s">
        <v>38</v>
      </c>
      <c r="D13" s="42"/>
      <c r="E13" s="1">
        <v>41779000</v>
      </c>
    </row>
    <row r="14" spans="1:8" ht="18" customHeight="1" x14ac:dyDescent="0.15">
      <c r="A14" s="48"/>
      <c r="B14" s="48"/>
      <c r="C14" s="41" t="s">
        <v>37</v>
      </c>
      <c r="D14" s="42"/>
      <c r="E14" s="1">
        <v>67537000</v>
      </c>
    </row>
    <row r="15" spans="1:8" ht="18" customHeight="1" x14ac:dyDescent="0.15">
      <c r="A15" s="48"/>
      <c r="B15" s="48"/>
      <c r="C15" s="41" t="s">
        <v>36</v>
      </c>
      <c r="D15" s="42"/>
      <c r="E15" s="1">
        <v>14973000</v>
      </c>
    </row>
    <row r="16" spans="1:8" ht="18" customHeight="1" x14ac:dyDescent="0.15">
      <c r="A16" s="48"/>
      <c r="B16" s="48"/>
      <c r="C16" s="41" t="s">
        <v>35</v>
      </c>
      <c r="D16" s="42"/>
      <c r="E16" s="1">
        <v>10622000</v>
      </c>
    </row>
    <row r="17" spans="1:5" ht="18" customHeight="1" x14ac:dyDescent="0.15">
      <c r="A17" s="48"/>
      <c r="B17" s="48"/>
      <c r="C17" s="41" t="s">
        <v>34</v>
      </c>
      <c r="D17" s="42"/>
      <c r="E17" s="1">
        <v>202881925</v>
      </c>
    </row>
    <row r="18" spans="1:5" ht="18" customHeight="1" x14ac:dyDescent="0.15">
      <c r="A18" s="48"/>
      <c r="B18" s="48"/>
      <c r="C18" s="41" t="s">
        <v>33</v>
      </c>
      <c r="D18" s="42"/>
      <c r="E18" s="1">
        <v>1949140</v>
      </c>
    </row>
    <row r="19" spans="1:5" ht="18" customHeight="1" x14ac:dyDescent="0.15">
      <c r="A19" s="48"/>
      <c r="B19" s="48"/>
      <c r="C19" s="41" t="s">
        <v>32</v>
      </c>
      <c r="D19" s="42"/>
      <c r="E19" s="1">
        <v>41726185</v>
      </c>
    </row>
    <row r="20" spans="1:5" ht="18" customHeight="1" x14ac:dyDescent="0.15">
      <c r="A20" s="48"/>
      <c r="B20" s="48"/>
      <c r="C20" s="41"/>
      <c r="D20" s="42"/>
      <c r="E20" s="1"/>
    </row>
    <row r="21" spans="1:5" ht="18" customHeight="1" x14ac:dyDescent="0.15">
      <c r="A21" s="48"/>
      <c r="B21" s="49"/>
      <c r="C21" s="43" t="s">
        <v>25</v>
      </c>
      <c r="D21" s="42"/>
      <c r="E21" s="1">
        <f>SUM(E6:E20)</f>
        <v>11249038320</v>
      </c>
    </row>
    <row r="22" spans="1:5" ht="18" customHeight="1" x14ac:dyDescent="0.15">
      <c r="A22" s="48"/>
      <c r="B22" s="47" t="s">
        <v>31</v>
      </c>
      <c r="C22" s="44" t="s">
        <v>30</v>
      </c>
      <c r="D22" s="5" t="s">
        <v>28</v>
      </c>
      <c r="E22" s="10">
        <v>138449000</v>
      </c>
    </row>
    <row r="23" spans="1:5" ht="18" customHeight="1" x14ac:dyDescent="0.15">
      <c r="A23" s="48"/>
      <c r="B23" s="48"/>
      <c r="C23" s="45"/>
      <c r="D23" s="5" t="s">
        <v>27</v>
      </c>
      <c r="E23" s="10">
        <v>40329000</v>
      </c>
    </row>
    <row r="24" spans="1:5" ht="18" customHeight="1" x14ac:dyDescent="0.15">
      <c r="A24" s="48"/>
      <c r="B24" s="48"/>
      <c r="C24" s="45"/>
      <c r="D24" s="5"/>
      <c r="E24" s="1"/>
    </row>
    <row r="25" spans="1:5" ht="18" customHeight="1" x14ac:dyDescent="0.15">
      <c r="A25" s="48"/>
      <c r="B25" s="48"/>
      <c r="C25" s="45"/>
      <c r="D25" s="5"/>
      <c r="E25" s="1"/>
    </row>
    <row r="26" spans="1:5" ht="18" customHeight="1" x14ac:dyDescent="0.15">
      <c r="A26" s="48"/>
      <c r="B26" s="48"/>
      <c r="C26" s="46"/>
      <c r="D26" s="9" t="s">
        <v>26</v>
      </c>
      <c r="E26" s="1">
        <f>SUM(E22:E25)</f>
        <v>178778000</v>
      </c>
    </row>
    <row r="27" spans="1:5" ht="18" customHeight="1" x14ac:dyDescent="0.15">
      <c r="A27" s="48"/>
      <c r="B27" s="48"/>
      <c r="C27" s="44" t="s">
        <v>29</v>
      </c>
      <c r="D27" s="5" t="s">
        <v>28</v>
      </c>
      <c r="E27" s="1">
        <f>1497976113-E22</f>
        <v>1359527113</v>
      </c>
    </row>
    <row r="28" spans="1:5" ht="18" customHeight="1" x14ac:dyDescent="0.15">
      <c r="A28" s="48"/>
      <c r="B28" s="48"/>
      <c r="C28" s="45"/>
      <c r="D28" s="5" t="s">
        <v>27</v>
      </c>
      <c r="E28" s="1">
        <f>894321044-E23</f>
        <v>853992044</v>
      </c>
    </row>
    <row r="29" spans="1:5" ht="18" customHeight="1" x14ac:dyDescent="0.15">
      <c r="A29" s="48"/>
      <c r="B29" s="48"/>
      <c r="C29" s="45"/>
      <c r="D29" s="5"/>
      <c r="E29" s="1"/>
    </row>
    <row r="30" spans="1:5" ht="18" customHeight="1" x14ac:dyDescent="0.15">
      <c r="A30" s="48"/>
      <c r="B30" s="48"/>
      <c r="C30" s="45"/>
      <c r="D30" s="5"/>
      <c r="E30" s="1"/>
    </row>
    <row r="31" spans="1:5" ht="18" customHeight="1" x14ac:dyDescent="0.15">
      <c r="A31" s="48"/>
      <c r="B31" s="48"/>
      <c r="C31" s="46"/>
      <c r="D31" s="9" t="s">
        <v>26</v>
      </c>
      <c r="E31" s="1">
        <f>SUM(E27:E30)</f>
        <v>2213519157</v>
      </c>
    </row>
    <row r="32" spans="1:5" ht="18" customHeight="1" x14ac:dyDescent="0.15">
      <c r="A32" s="48"/>
      <c r="B32" s="49"/>
      <c r="C32" s="43" t="s">
        <v>25</v>
      </c>
      <c r="D32" s="42"/>
      <c r="E32" s="1">
        <f>E26+E31</f>
        <v>2392297157</v>
      </c>
    </row>
    <row r="33" spans="1:5" ht="18" customHeight="1" x14ac:dyDescent="0.15">
      <c r="A33" s="49"/>
      <c r="B33" s="43" t="s">
        <v>10</v>
      </c>
      <c r="C33" s="42"/>
      <c r="D33" s="42"/>
      <c r="E33" s="1">
        <f>E21+E32</f>
        <v>13641335477</v>
      </c>
    </row>
  </sheetData>
  <mergeCells count="24">
    <mergeCell ref="A6:A33"/>
    <mergeCell ref="C13:D13"/>
    <mergeCell ref="C11:D11"/>
    <mergeCell ref="C14:D14"/>
    <mergeCell ref="C7:D7"/>
    <mergeCell ref="C8:D8"/>
    <mergeCell ref="C9:D9"/>
    <mergeCell ref="C10:D10"/>
    <mergeCell ref="C21:D21"/>
    <mergeCell ref="C22:C26"/>
    <mergeCell ref="C27:C31"/>
    <mergeCell ref="C32:D32"/>
    <mergeCell ref="B33:D33"/>
    <mergeCell ref="B22:B32"/>
    <mergeCell ref="B6:B21"/>
    <mergeCell ref="C5:D5"/>
    <mergeCell ref="C6:D6"/>
    <mergeCell ref="C16:D16"/>
    <mergeCell ref="C20:D20"/>
    <mergeCell ref="C15:D15"/>
    <mergeCell ref="C12:D12"/>
    <mergeCell ref="C17:D17"/>
    <mergeCell ref="C18:D18"/>
    <mergeCell ref="C19:D19"/>
  </mergeCells>
  <phoneticPr fontId="4"/>
  <pageMargins left="0.3888888888888889" right="0.3888888888888889" top="0.3888888888888889" bottom="0.3888888888888889" header="0.19444444444444445" footer="0.19444444444444445"/>
  <pageSetup paperSize="9" orientation="landscape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C16" sqref="C16"/>
    </sheetView>
  </sheetViews>
  <sheetFormatPr defaultColWidth="8.85546875" defaultRowHeight="20.25" customHeight="1" x14ac:dyDescent="0.15"/>
  <cols>
    <col min="1" max="1" width="23.42578125" style="7" customWidth="1"/>
    <col min="2" max="6" width="20.85546875" style="7" customWidth="1"/>
    <col min="7" max="16384" width="8.85546875" style="7"/>
  </cols>
  <sheetData>
    <row r="1" spans="1:6" ht="20.25" customHeight="1" x14ac:dyDescent="0.15">
      <c r="A1" s="33" t="s">
        <v>61</v>
      </c>
      <c r="B1" s="36"/>
      <c r="C1" s="36"/>
      <c r="D1" s="36"/>
      <c r="E1" s="36"/>
      <c r="F1" s="36"/>
    </row>
    <row r="2" spans="1:6" ht="20.25" customHeight="1" x14ac:dyDescent="0.15">
      <c r="A2" s="20" t="s">
        <v>1</v>
      </c>
      <c r="B2" s="20"/>
      <c r="C2" s="20"/>
      <c r="D2" s="20"/>
      <c r="E2" s="20"/>
      <c r="F2" s="19" t="s">
        <v>2</v>
      </c>
    </row>
    <row r="3" spans="1:6" ht="20.25" customHeight="1" x14ac:dyDescent="0.15">
      <c r="A3" s="20" t="s">
        <v>60</v>
      </c>
      <c r="B3" s="20"/>
      <c r="C3" s="20"/>
      <c r="D3" s="20"/>
      <c r="E3" s="20"/>
      <c r="F3" s="19" t="s">
        <v>59</v>
      </c>
    </row>
    <row r="4" spans="1:6" ht="20.25" customHeight="1" x14ac:dyDescent="0.15">
      <c r="A4" s="37" t="s">
        <v>50</v>
      </c>
      <c r="B4" s="39" t="s">
        <v>48</v>
      </c>
      <c r="C4" s="39" t="s">
        <v>58</v>
      </c>
      <c r="D4" s="39"/>
      <c r="E4" s="39"/>
      <c r="F4" s="39"/>
    </row>
    <row r="5" spans="1:6" ht="20.25" customHeight="1" x14ac:dyDescent="0.15">
      <c r="A5" s="37"/>
      <c r="B5" s="39"/>
      <c r="C5" s="39" t="s">
        <v>31</v>
      </c>
      <c r="D5" s="39" t="s">
        <v>57</v>
      </c>
      <c r="E5" s="39" t="s">
        <v>46</v>
      </c>
      <c r="F5" s="39" t="s">
        <v>7</v>
      </c>
    </row>
    <row r="6" spans="1:6" ht="20.25" customHeight="1" thickBot="1" x14ac:dyDescent="0.2">
      <c r="A6" s="38"/>
      <c r="B6" s="40"/>
      <c r="C6" s="40"/>
      <c r="D6" s="40"/>
      <c r="E6" s="40"/>
      <c r="F6" s="40"/>
    </row>
    <row r="7" spans="1:6" ht="20.25" customHeight="1" thickTop="1" x14ac:dyDescent="0.15">
      <c r="A7" s="17" t="s">
        <v>56</v>
      </c>
      <c r="B7" s="16">
        <v>13585604244</v>
      </c>
      <c r="C7" s="16">
        <v>2213519157</v>
      </c>
      <c r="D7" s="16">
        <v>45595000</v>
      </c>
      <c r="E7" s="16">
        <v>8721117371</v>
      </c>
      <c r="F7" s="18">
        <v>2605372716</v>
      </c>
    </row>
    <row r="8" spans="1:6" ht="20.25" customHeight="1" x14ac:dyDescent="0.15">
      <c r="A8" s="17" t="s">
        <v>55</v>
      </c>
      <c r="B8" s="16">
        <v>2313412059</v>
      </c>
      <c r="C8" s="16">
        <v>178778000</v>
      </c>
      <c r="D8" s="16">
        <v>154405000</v>
      </c>
      <c r="E8" s="16">
        <v>1980229059</v>
      </c>
      <c r="F8" s="16">
        <v>0</v>
      </c>
    </row>
    <row r="9" spans="1:6" ht="20.25" customHeight="1" x14ac:dyDescent="0.15">
      <c r="A9" s="17" t="s">
        <v>54</v>
      </c>
      <c r="B9" s="16">
        <v>327343995</v>
      </c>
      <c r="C9" s="16" t="s">
        <v>53</v>
      </c>
      <c r="D9" s="16" t="s">
        <v>53</v>
      </c>
      <c r="E9" s="16">
        <v>327343995</v>
      </c>
      <c r="F9" s="16">
        <v>0</v>
      </c>
    </row>
    <row r="10" spans="1:6" ht="20.25" customHeight="1" thickBot="1" x14ac:dyDescent="0.2">
      <c r="A10" s="15" t="s">
        <v>7</v>
      </c>
      <c r="B10" s="14" t="s">
        <v>53</v>
      </c>
      <c r="C10" s="14" t="s">
        <v>53</v>
      </c>
      <c r="D10" s="14" t="s">
        <v>53</v>
      </c>
      <c r="E10" s="14" t="s">
        <v>53</v>
      </c>
      <c r="F10" s="14">
        <v>0</v>
      </c>
    </row>
    <row r="11" spans="1:6" ht="20.25" customHeight="1" thickTop="1" x14ac:dyDescent="0.15">
      <c r="A11" s="13" t="s">
        <v>10</v>
      </c>
      <c r="B11" s="11">
        <v>16226360298</v>
      </c>
      <c r="C11" s="12">
        <v>2392297157</v>
      </c>
      <c r="D11" s="12">
        <v>200000000</v>
      </c>
      <c r="E11" s="12">
        <v>11028690425</v>
      </c>
      <c r="F11" s="11">
        <v>2605372716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4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有形固定資産の明細</vt:lpstr>
      <vt:lpstr>投資及び出資金の明細</vt:lpstr>
      <vt:lpstr>基金の明細 _一般会計等</vt:lpstr>
      <vt:lpstr>貸付金の明細</vt:lpstr>
      <vt:lpstr>長期延滞債権の明細_一般会計等</vt:lpstr>
      <vt:lpstr>未収金の明細_一般会計等</vt:lpstr>
      <vt:lpstr>財源の明細</vt:lpstr>
      <vt:lpstr>財源情報の明細</vt:lpstr>
      <vt:lpstr>財源の明細!Print_Area</vt:lpstr>
      <vt:lpstr>投資及び出資金の明細!Print_Area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5610</cp:lastModifiedBy>
  <dcterms:modified xsi:type="dcterms:W3CDTF">2020-04-22T08:26:51Z</dcterms:modified>
</cp:coreProperties>
</file>